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6"/>
  </bookViews>
  <sheets>
    <sheet name="адм" sheetId="1" r:id="rId1"/>
    <sheet name="педагоги" sheetId="2" r:id="rId2"/>
    <sheet name="местн.бюджет" sheetId="3" r:id="rId3"/>
    <sheet name="веч" sheetId="4" r:id="rId4"/>
    <sheet name="спец" sheetId="5" r:id="rId5"/>
    <sheet name="обсл" sheetId="6" r:id="rId6"/>
    <sheet name="техн" sheetId="7" r:id="rId7"/>
    <sheet name="титульный" sheetId="8" r:id="rId8"/>
  </sheets>
  <definedNames>
    <definedName name="_xlnm.Print_Area" localSheetId="0">'адм'!$A$1:$AM$22</definedName>
    <definedName name="_xlnm.Print_Area" localSheetId="3">'веч'!$A$1:$J$19</definedName>
    <definedName name="_xlnm.Print_Area" localSheetId="2">'местн.бюджет'!$A$1:$H$25</definedName>
    <definedName name="_xlnm.Print_Area" localSheetId="5">'обсл'!$A$1:$F$18</definedName>
    <definedName name="_xlnm.Print_Area" localSheetId="1">'педагоги'!$A$1:$U$85</definedName>
    <definedName name="_xlnm.Print_Area" localSheetId="4">'спец'!$A$1:$J$36</definedName>
    <definedName name="_xlnm.Print_Area" localSheetId="6">'техн'!$A$1:$F$33</definedName>
    <definedName name="_xlnm.Print_Area" localSheetId="7">'титульный'!$A$1:$M$36</definedName>
  </definedNames>
  <calcPr fullCalcOnLoad="1"/>
</workbook>
</file>

<file path=xl/sharedStrings.xml><?xml version="1.0" encoding="utf-8"?>
<sst xmlns="http://schemas.openxmlformats.org/spreadsheetml/2006/main" count="888" uniqueCount="430">
  <si>
    <t>№ п/п</t>
  </si>
  <si>
    <t>ФИО</t>
  </si>
  <si>
    <t>Должность (преподаваемый предмет)</t>
  </si>
  <si>
    <t>Образование, наименование учебного заведения, № и дата выдачи документа</t>
  </si>
  <si>
    <t>Квалификационная категория (дата присвоения), дата присвоения, приказ №</t>
  </si>
  <si>
    <t>Ученая степень, диплом №, дата</t>
  </si>
  <si>
    <t>Почетное звание, № удостоверения, дата</t>
  </si>
  <si>
    <t>Стаж работы, лет, месяцев, дней</t>
  </si>
  <si>
    <t>Коэффициент уровня образования</t>
  </si>
  <si>
    <t>Сумма коэффициентов</t>
  </si>
  <si>
    <t>Всего должностной оклад</t>
  </si>
  <si>
    <t>Для педагогического персонала</t>
  </si>
  <si>
    <t>Специфики работы</t>
  </si>
  <si>
    <t>Квалификации</t>
  </si>
  <si>
    <t>Масштаб управления</t>
  </si>
  <si>
    <t>Уровень управления</t>
  </si>
  <si>
    <t>Всего</t>
  </si>
  <si>
    <t>Заработная плата в месяц, руб.коп.</t>
  </si>
  <si>
    <t>Доплаты и надбавки, руб.коп.</t>
  </si>
  <si>
    <t>за классное руководительство</t>
  </si>
  <si>
    <t>За заведование кабинетом</t>
  </si>
  <si>
    <t>За проверку тетрадей</t>
  </si>
  <si>
    <t>Педагогическая нагрузка (часы)</t>
  </si>
  <si>
    <t>Итого:</t>
  </si>
  <si>
    <t>Руководитель</t>
  </si>
  <si>
    <t>Главный бухгалтер</t>
  </si>
  <si>
    <t>экономическая статья 211</t>
  </si>
  <si>
    <t>на период</t>
  </si>
  <si>
    <t>группы продленного дня</t>
  </si>
  <si>
    <t>2008-2009гг.</t>
  </si>
  <si>
    <t>Григорьева Надежда Сергеевна</t>
  </si>
  <si>
    <t>высшее, ЛГПИ им.Герцена, дип. Щ №701384 от 03.07.1971</t>
  </si>
  <si>
    <t>среднее звено</t>
  </si>
  <si>
    <t>начальное звено</t>
  </si>
  <si>
    <t>старшее звено</t>
  </si>
  <si>
    <t>индивид. обучение</t>
  </si>
  <si>
    <t>внеклассная работа</t>
  </si>
  <si>
    <t>всего</t>
  </si>
  <si>
    <t>Штатная  единица</t>
  </si>
  <si>
    <t>Тарификационный список работников школы</t>
  </si>
  <si>
    <t>Администрация</t>
  </si>
  <si>
    <t>Ежемесячная доплата</t>
  </si>
  <si>
    <t>часы</t>
  </si>
  <si>
    <t>Молчанова Рита Борисовна</t>
  </si>
  <si>
    <t>высшее, ЛГПИ им.Герцена, дип. Ч №475273 от 02.07.1968</t>
  </si>
  <si>
    <t>40л</t>
  </si>
  <si>
    <t>Стаж непрерывной работы, лет, месяцев, дней</t>
  </si>
  <si>
    <t>Пахоменкова Елена Ивановна</t>
  </si>
  <si>
    <t>высшее,Новгородский ГПИ дип.№ 338180 от 29.06.1996г</t>
  </si>
  <si>
    <t>Родионова Нина Михайловна</t>
  </si>
  <si>
    <t>ср.спец. Подпорожское пед.училище дип С № 967848 от 30.06.1968</t>
  </si>
  <si>
    <t>Тимофеева Елена Владимировна</t>
  </si>
  <si>
    <t xml:space="preserve">высшее Спб Лесотехническая академая дип.ДВС №0582191 от 29.05.2000 </t>
  </si>
  <si>
    <t>8л</t>
  </si>
  <si>
    <t>Симанова Нина Николаевна</t>
  </si>
  <si>
    <t>ср.спец. Вологодское училище дип № 902496 от 1972</t>
  </si>
  <si>
    <t>изменения</t>
  </si>
  <si>
    <t>учитель русского языка и литературы</t>
  </si>
  <si>
    <t>Соколова Людмила Николаевна</t>
  </si>
  <si>
    <t>высшее, ЛГПИ им.Герцена, дип. ЖВ № 356360 от 28.06.1980</t>
  </si>
  <si>
    <t>24г8м</t>
  </si>
  <si>
    <t>5л</t>
  </si>
  <si>
    <t>Урядникова Елена Генадьевна</t>
  </si>
  <si>
    <t>высшее, Тверской ГУ дип. ЭВ №85500 от 30.06.1995</t>
  </si>
  <si>
    <t>15л</t>
  </si>
  <si>
    <t>Михайлова Светлана Михайловна</t>
  </si>
  <si>
    <t>высшее,Новгородский ГПИ дип. ЗВ № 597460 от 01.07.1982г</t>
  </si>
  <si>
    <t>учитель природоведения</t>
  </si>
  <si>
    <t>учитель англ.яз.</t>
  </si>
  <si>
    <t>учитель математики и информатики</t>
  </si>
  <si>
    <t>высшее, Магаданский ГПИ дип. Ф №291149 от 02.07.1966</t>
  </si>
  <si>
    <t>Румянцева Валентина Анатольевна</t>
  </si>
  <si>
    <t xml:space="preserve">учитель математики </t>
  </si>
  <si>
    <t>высшее, ЛГПИ им.Герцена, дип. АВС № 0796041 от 29.06.1998</t>
  </si>
  <si>
    <t>Носкова Юлия Васильевна</t>
  </si>
  <si>
    <t>ЛОГУ им.А.С.Пушкина дип. ИВС № 0579491 от 22.06.2003</t>
  </si>
  <si>
    <t>Петрова Александра Викторовна</t>
  </si>
  <si>
    <t>Савина Галина Петровна</t>
  </si>
  <si>
    <t>учитель физики</t>
  </si>
  <si>
    <t>высшее, Костормской ГПИ дип. Щ № 797744 от 03.06.1971</t>
  </si>
  <si>
    <t>Колобова Ирина Юрьевна</t>
  </si>
  <si>
    <t>учитель химии</t>
  </si>
  <si>
    <t>высшее, ЛГПИ им.Герцена, дип. МВ № 522006 от 05.07.1986</t>
  </si>
  <si>
    <t>22г</t>
  </si>
  <si>
    <t>Зеленова Елена Вадимовна</t>
  </si>
  <si>
    <t>учитель биологии</t>
  </si>
  <si>
    <t>высшее,Ярославский ГПИ дип. Ц № 722202 от 25.06.1966</t>
  </si>
  <si>
    <t>32г</t>
  </si>
  <si>
    <t>Морошкина Мария Викторовна</t>
  </si>
  <si>
    <t>учитель истории и обществозниния, краеведения</t>
  </si>
  <si>
    <t>1г</t>
  </si>
  <si>
    <t>Прохорова Людмила Владимировна</t>
  </si>
  <si>
    <t>высшее, Тираспольский ПИ дип. ТВ № 118637 от 19.07.1990</t>
  </si>
  <si>
    <t>16л</t>
  </si>
  <si>
    <t>Швечкова Галина Дмитриевна</t>
  </si>
  <si>
    <t>учитель географии, краеведения, экономики</t>
  </si>
  <si>
    <t>высшее, ЛГПИ им.Герцена, дип. ЭВ № 094895 от 29.05.1996</t>
  </si>
  <si>
    <t>Назаркина Ирина Анатольевна</t>
  </si>
  <si>
    <t>учитель физкультуры</t>
  </si>
  <si>
    <t>высшее, ЛИФ им.ПФ Лесгафта дип.ПВ № 426772 от 31.05.1988</t>
  </si>
  <si>
    <t>Павлова Елена Ивановна</t>
  </si>
  <si>
    <t>17л</t>
  </si>
  <si>
    <t>Беляева Елена Валерьевна</t>
  </si>
  <si>
    <t>высшее, ЛГОУ им.А.С.Пушкина дип. БВС № 0809371 от 04.07.1998</t>
  </si>
  <si>
    <t>Квалификационная категория , дата присвоения</t>
  </si>
  <si>
    <t>1кв.кат 22.11. 2007г</t>
  </si>
  <si>
    <t>1кв.кат  22.11.2007</t>
  </si>
  <si>
    <t>1кв.кат 22.11.2007</t>
  </si>
  <si>
    <t>1кв.кат 27.04.2006</t>
  </si>
  <si>
    <t>1кв.кат 22.03.2007</t>
  </si>
  <si>
    <t>высш 27.12.2006</t>
  </si>
  <si>
    <t>2кв.кат 29.12.2006</t>
  </si>
  <si>
    <t>высш. 27.11.2007</t>
  </si>
  <si>
    <t>1кв.кат 19.10.2006</t>
  </si>
  <si>
    <t>Шведова Татьяна Николаевна</t>
  </si>
  <si>
    <t>высшее, ЛГПИ им.Герцена, дип. Ф-1 № 240537 от 26.06.1974</t>
  </si>
  <si>
    <t>учитель ИЗО, воспитатель ГПД</t>
  </si>
  <si>
    <t>1 кв.кат 25.12.2007</t>
  </si>
  <si>
    <t>учитель труда</t>
  </si>
  <si>
    <t>высшее Новгорский ГУ дип. ИВС № 0665278 от 16.06.2001</t>
  </si>
  <si>
    <t>Цветкова Елена Валерьевна</t>
  </si>
  <si>
    <t>учитель начальных классов</t>
  </si>
  <si>
    <t>средне-спец. Гатчинское пед училище дип. КТ № 320294 от 28.06.1986</t>
  </si>
  <si>
    <t>высшее ЛОГУ им А.С.Пушкина дип.АВС № 0694600 от 05.07.1997</t>
  </si>
  <si>
    <t>Кириллова Раиса Георгиевна</t>
  </si>
  <si>
    <t>высшее Новгорский ГПИ дип. КВ № 510405 от 29.06.1985</t>
  </si>
  <si>
    <t>Горбунова Татьяна Валентиновна</t>
  </si>
  <si>
    <t>высшее, ЛГПИ им.Герцена, дип. УВ № 334395 от 29.06.1990</t>
  </si>
  <si>
    <t>высш 27.11.2007</t>
  </si>
  <si>
    <t>Правдова Любовь Вячеславовна</t>
  </si>
  <si>
    <t>18л</t>
  </si>
  <si>
    <t>Ткаченко Жанна Васильевна</t>
  </si>
  <si>
    <t>1 кв.кат 22.11.2007</t>
  </si>
  <si>
    <t>высшее Ярославкий ГПИ дип МВ № 629147 от 21.06.1985</t>
  </si>
  <si>
    <t xml:space="preserve">высшее С-Пб РГПУ им.А.И. Герцена дип. ФВ № 320916 от 14.06.1991 </t>
  </si>
  <si>
    <t xml:space="preserve">Логинова Светлана Ивановна </t>
  </si>
  <si>
    <t>воспитатель ГПД</t>
  </si>
  <si>
    <t>СОВМЕСТИТЕЛИ</t>
  </si>
  <si>
    <t>ср.спец. Лениградский автотранспортный техникум</t>
  </si>
  <si>
    <t>10 разряд</t>
  </si>
  <si>
    <t>высш  27.11.2007</t>
  </si>
  <si>
    <t>социальный педагог</t>
  </si>
  <si>
    <t>педагог - психолог</t>
  </si>
  <si>
    <t>Специалисты</t>
  </si>
  <si>
    <t>Педагоги</t>
  </si>
  <si>
    <t>бухгалтер</t>
  </si>
  <si>
    <t>ср.спец.</t>
  </si>
  <si>
    <t>37л</t>
  </si>
  <si>
    <t>Подгорная Людмила Ивановна</t>
  </si>
  <si>
    <t>Корчагина Галина Констатиновна</t>
  </si>
  <si>
    <t>секретарь</t>
  </si>
  <si>
    <t>лаборант по физике</t>
  </si>
  <si>
    <t>лаборант по  химии, биологии</t>
  </si>
  <si>
    <t>высшее</t>
  </si>
  <si>
    <t>Техничексий персонал</t>
  </si>
  <si>
    <t>уборщица служебных помещений</t>
  </si>
  <si>
    <t>Лапшина Виктория Николаевна</t>
  </si>
  <si>
    <t>учитель истории</t>
  </si>
  <si>
    <t xml:space="preserve">высшее ЛГПИ им.А.И. Герцена дип. ТВ № 083154 от 03.07.1989 </t>
  </si>
  <si>
    <t>Исаева Раиса Владимировна</t>
  </si>
  <si>
    <t>Морозова Лидия Михайловна</t>
  </si>
  <si>
    <t>гардеробщица</t>
  </si>
  <si>
    <t>2г</t>
  </si>
  <si>
    <t>Царегородцева Евгения Михайловна</t>
  </si>
  <si>
    <t>Петрова Любовь Анисимовна</t>
  </si>
  <si>
    <t>дворник</t>
  </si>
  <si>
    <t>Коробовский Генадий Николаевич</t>
  </si>
  <si>
    <t>плотник</t>
  </si>
  <si>
    <t>Карлюга Анна Анатольевна</t>
  </si>
  <si>
    <t>высшее, Новгородский ГПИ, дип.  № 338180 от 29.06.1996</t>
  </si>
  <si>
    <t>высшее, ЛОИРО дип. ПП № 143522 от 11.01.2007</t>
  </si>
  <si>
    <t>Педагоги веч.кл.</t>
  </si>
  <si>
    <t>высшее, ГПУ им.Герцена дип НВ №328612 от 21.03.1990</t>
  </si>
  <si>
    <t>ВСЕГО</t>
  </si>
  <si>
    <t>Черных Сергей Сергеевич</t>
  </si>
  <si>
    <t xml:space="preserve">высшее С-Пб РГПУ им.А.И. Герцена дип. ДВС № 1961233 от 19.06.2002 </t>
  </si>
  <si>
    <t>учитель музыки</t>
  </si>
  <si>
    <t>1кв.кат</t>
  </si>
  <si>
    <t xml:space="preserve">высшее </t>
  </si>
  <si>
    <t>консультации</t>
  </si>
  <si>
    <t>ИТОГО</t>
  </si>
  <si>
    <t>Вакансия</t>
  </si>
  <si>
    <t>итого</t>
  </si>
  <si>
    <t>Бантикова Ольга Михайловна</t>
  </si>
  <si>
    <t>высшее Мозырский ГПИ дип. ФВ № 892778 от 22.06.1991</t>
  </si>
  <si>
    <t>итого по странице</t>
  </si>
  <si>
    <t>Удалова Зинаида Антоновна</t>
  </si>
  <si>
    <t>43г</t>
  </si>
  <si>
    <t>13л</t>
  </si>
  <si>
    <t xml:space="preserve">высш. 28.10. 2008 </t>
  </si>
  <si>
    <t>28л11м</t>
  </si>
  <si>
    <t>10м</t>
  </si>
  <si>
    <t>педагог доп.образования "Спортивные игры"</t>
  </si>
  <si>
    <t xml:space="preserve">высш. 23.12.2008 </t>
  </si>
  <si>
    <t>высш 27.01.2009</t>
  </si>
  <si>
    <t>14л</t>
  </si>
  <si>
    <t>10л</t>
  </si>
  <si>
    <t>1кв.кат 27.04. 2010</t>
  </si>
  <si>
    <t>высшее 22.12.2009</t>
  </si>
  <si>
    <t>24г</t>
  </si>
  <si>
    <t>23г</t>
  </si>
  <si>
    <t>1кв.кат 24.04.2010</t>
  </si>
  <si>
    <t>36л9м</t>
  </si>
  <si>
    <t>18л2м</t>
  </si>
  <si>
    <t>26г3м</t>
  </si>
  <si>
    <t>Ермохин Н.И.</t>
  </si>
  <si>
    <t>Козлова Людмила Александровна</t>
  </si>
  <si>
    <t>высшее, ЛГПИ им.Герцена, дип. Х № 428922 от 28.07.1966</t>
  </si>
  <si>
    <t>29л11м</t>
  </si>
  <si>
    <t>преподаватель - организатор ОБЖ</t>
  </si>
  <si>
    <t>высшее, РГПУ им.Герцена</t>
  </si>
  <si>
    <t>Миронова Елена Валерьевна</t>
  </si>
  <si>
    <t>высш.кв.кат 09.02.2008</t>
  </si>
  <si>
    <t xml:space="preserve">1 кв.кат </t>
  </si>
  <si>
    <t>учитель инорматики</t>
  </si>
  <si>
    <t>Шишова Татьяна Александровна</t>
  </si>
  <si>
    <t xml:space="preserve"> местный бюджет</t>
  </si>
  <si>
    <t>Демидова Анна Александровна</t>
  </si>
  <si>
    <t>1г2м</t>
  </si>
  <si>
    <t>13л11м</t>
  </si>
  <si>
    <t>Горохова Нина Александровна</t>
  </si>
  <si>
    <t>Ларина Галина Ивановна</t>
  </si>
  <si>
    <t>35г</t>
  </si>
  <si>
    <t>5л7м</t>
  </si>
  <si>
    <t>2г11м</t>
  </si>
  <si>
    <t>Расторгуева Инесса Александровна</t>
  </si>
  <si>
    <t>1г4м</t>
  </si>
  <si>
    <t>педагог доп.образования "Карате", "Спортивные игры"</t>
  </si>
  <si>
    <t>педагог доп.образования "спортивно-акробатические танцы"</t>
  </si>
  <si>
    <t>педагог доп.образования "Исторический клуб "Киришанин"</t>
  </si>
  <si>
    <t>ВАКАНСИИ</t>
  </si>
  <si>
    <t>учитель трудового бучения</t>
  </si>
  <si>
    <t>1 кв.кат.</t>
  </si>
  <si>
    <t>старшая вожатая</t>
  </si>
  <si>
    <t>1 кв.кат</t>
  </si>
  <si>
    <t>ознакомлен</t>
  </si>
  <si>
    <t>Согласовано</t>
  </si>
  <si>
    <t>Зам.директора по УВР</t>
  </si>
  <si>
    <t>Председатель Профкома</t>
  </si>
  <si>
    <t>классы</t>
  </si>
  <si>
    <t>кол-во</t>
  </si>
  <si>
    <t>классов</t>
  </si>
  <si>
    <t>уч-ся</t>
  </si>
  <si>
    <t>кол-во недельных часов</t>
  </si>
  <si>
    <t>на 1 кл</t>
  </si>
  <si>
    <t>на все</t>
  </si>
  <si>
    <t>доп.часы</t>
  </si>
  <si>
    <t>в том числе</t>
  </si>
  <si>
    <t>физ-ра</t>
  </si>
  <si>
    <t>труд</t>
  </si>
  <si>
    <t>ин.яз.</t>
  </si>
  <si>
    <t>ОИВТ</t>
  </si>
  <si>
    <t>на паралель</t>
  </si>
  <si>
    <t>1а</t>
  </si>
  <si>
    <t>1б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</si>
  <si>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</si>
  <si>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</si>
  <si>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</si>
  <si>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</si>
  <si>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</si>
  <si>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</si>
  <si>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</si>
  <si>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</si>
  <si>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</si>
  <si>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</si>
  <si>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</si>
  <si>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</si>
  <si>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</si>
  <si>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9а</t>
  </si>
  <si>
    <t>9 веч</t>
  </si>
  <si>
    <t>10 веч.об</t>
  </si>
  <si>
    <t>11 дн.об</t>
  </si>
  <si>
    <t>11 веч.об</t>
  </si>
  <si>
    <t>Тарификационный список учителей и других работников МОУ "КСОШ №3"</t>
  </si>
  <si>
    <t>Муниципальное общеобразовательное учреждение "Киришская средняя общеобразовательная школа №3"</t>
  </si>
  <si>
    <t>Гайнулина Елена Сергеевна</t>
  </si>
  <si>
    <t>Коррекция</t>
  </si>
  <si>
    <t xml:space="preserve">Учитель </t>
  </si>
  <si>
    <t>ср.спец. Ленинградский педагогический техникум дип. СБ №  8015310 от 10.06.1974</t>
  </si>
  <si>
    <t>15л4м</t>
  </si>
  <si>
    <t>высш.кв.кат</t>
  </si>
  <si>
    <t>Гареева Ольга Ивановна</t>
  </si>
  <si>
    <t>высшее, ЛГПИ им.Герцена, дип. Ч №475273 от 02.07.1978</t>
  </si>
  <si>
    <t>высш кв.кат от 25.02.2007</t>
  </si>
  <si>
    <t>Расчетная величина</t>
  </si>
  <si>
    <t>Межотраслевой коэффициент</t>
  </si>
  <si>
    <t>Должностной оклад</t>
  </si>
  <si>
    <t>персональная надбавка за категорию</t>
  </si>
  <si>
    <t>%</t>
  </si>
  <si>
    <t>руб.</t>
  </si>
  <si>
    <t>за работу в специально корреционных классах</t>
  </si>
  <si>
    <t>классное руководство</t>
  </si>
  <si>
    <t>компенсационные выплаты за работу в условиях отклоняющихся от нормальных</t>
  </si>
  <si>
    <t>стимулирующие выплаты (ежемесячные, установленные в соответствии с положением)</t>
  </si>
  <si>
    <t>дата</t>
  </si>
  <si>
    <t>1-4 классы</t>
  </si>
  <si>
    <t>1-4 классы спец-корр.кл</t>
  </si>
  <si>
    <t>5-9 классы спец-корр.кл</t>
  </si>
  <si>
    <t xml:space="preserve">за индивидуальное обучение детей на дому с ОВЗ </t>
  </si>
  <si>
    <t>41л</t>
  </si>
  <si>
    <t xml:space="preserve">5-9 классы </t>
  </si>
  <si>
    <t xml:space="preserve">10-11классы </t>
  </si>
  <si>
    <t>Веренич Татьяна Николаевна</t>
  </si>
  <si>
    <t>учитель математики</t>
  </si>
  <si>
    <t xml:space="preserve">высш </t>
  </si>
  <si>
    <t>51л</t>
  </si>
  <si>
    <t>29л</t>
  </si>
  <si>
    <t>19л10м</t>
  </si>
  <si>
    <t>20л6м</t>
  </si>
  <si>
    <t>45г2м</t>
  </si>
  <si>
    <t>8л3м</t>
  </si>
  <si>
    <t>19л3м</t>
  </si>
  <si>
    <t>19л</t>
  </si>
  <si>
    <t>Ткачева Ульяна Александровна</t>
  </si>
  <si>
    <t>Жукова Светлана Анатольевна</t>
  </si>
  <si>
    <t>руб</t>
  </si>
  <si>
    <t>За выслугу лет</t>
  </si>
  <si>
    <t>5г8м</t>
  </si>
  <si>
    <t>4г</t>
  </si>
  <si>
    <t>46г</t>
  </si>
  <si>
    <t>26г</t>
  </si>
  <si>
    <t>41л6м</t>
  </si>
  <si>
    <t>1кв.кат 21.12.2010</t>
  </si>
  <si>
    <t>высшее Ногородский ГУ им.Я.Мудрого дипл. КА№564450 от 23.06.2011</t>
  </si>
  <si>
    <t>1 кв.кат 21.12.2010</t>
  </si>
  <si>
    <t>20л2м</t>
  </si>
  <si>
    <t>10л4м</t>
  </si>
  <si>
    <t>22л</t>
  </si>
  <si>
    <t>высш 24.02.2010</t>
  </si>
  <si>
    <t>высшееС-Пб НОУ высшего проф.обр. "Институт специальной педагогики и психологии" дипл ВСГ № 0643188 от 20.06.06</t>
  </si>
  <si>
    <t>5л 1м</t>
  </si>
  <si>
    <t>Кудрявцев  С.В.</t>
  </si>
  <si>
    <t>высшее, ЛГПИ им.Герцена, дип. АВС № 0746547 от 25.06.1988</t>
  </si>
  <si>
    <t>Попкова Елена Степановна</t>
  </si>
  <si>
    <t>26л3м</t>
  </si>
  <si>
    <t>Учитель коррекц.классов</t>
  </si>
  <si>
    <t>высшее,СПб ф-л Росс.нового универс.,02.06.2010</t>
  </si>
  <si>
    <t>11л</t>
  </si>
  <si>
    <t>1кв.кат 21.03. 2010</t>
  </si>
  <si>
    <t>2кв.кат 21.12.2010</t>
  </si>
  <si>
    <t>4г8м</t>
  </si>
  <si>
    <t>27л</t>
  </si>
  <si>
    <t>Зинева Светлана Серафимовна</t>
  </si>
  <si>
    <t>высшее, ЛГПИ им.Герцена, дип. Д №134826 от 02.07.1981</t>
  </si>
  <si>
    <t>высш.кв.кат 17.03.2010</t>
  </si>
  <si>
    <t>высш</t>
  </si>
  <si>
    <t>учитель ин.яз</t>
  </si>
  <si>
    <t>Бакшеева Лия Александровна</t>
  </si>
  <si>
    <t>межотраслевой коэффициент</t>
  </si>
  <si>
    <t>1 кв.кат. 21.12.2010</t>
  </si>
  <si>
    <t>Учитель музыки</t>
  </si>
  <si>
    <t>трудовое обучение</t>
  </si>
  <si>
    <t>Музыки</t>
  </si>
  <si>
    <t>количество часов</t>
  </si>
  <si>
    <t xml:space="preserve">Итого должностной оклад с учетом нагрузки </t>
  </si>
  <si>
    <t>28г3м</t>
  </si>
  <si>
    <t>высшее, ЛГПИ им.Герцена, дип. АВС № 0896521 от 29.06.1998</t>
  </si>
  <si>
    <t>педагог доп.образования "Художественное слово"</t>
  </si>
  <si>
    <t>Балашова Ирина Владимировна</t>
  </si>
  <si>
    <t>ГОУ СПО "Пикалевский педагогический колледж" дипл АК 1112696 от 24.06.2005</t>
  </si>
  <si>
    <t>педагог доп.образования Умелые ручки"</t>
  </si>
  <si>
    <t>педагог доп.образования "Оригами" ФГОС</t>
  </si>
  <si>
    <t xml:space="preserve">педагог доп.образования "Спортивные игры" ФГОС </t>
  </si>
  <si>
    <t>2 кв.кат 23.04.2011</t>
  </si>
  <si>
    <t>Хинкис Татьяна Анатольевна</t>
  </si>
  <si>
    <t>Учитель логопед</t>
  </si>
  <si>
    <t>высшее,СПб ф-л Росс.нового универс.,справка</t>
  </si>
  <si>
    <t>средне-спец. Ленинградское пед училище дип. АС № 235689 от 28.06.1968</t>
  </si>
  <si>
    <t>Учитель индивидуальное обучение</t>
  </si>
  <si>
    <t xml:space="preserve">2011-2012 </t>
  </si>
  <si>
    <t>коррекция</t>
  </si>
  <si>
    <t>8б</t>
  </si>
  <si>
    <t xml:space="preserve">10 а </t>
  </si>
  <si>
    <t>10 б</t>
  </si>
  <si>
    <t>18,9л</t>
  </si>
  <si>
    <t>6л</t>
  </si>
  <si>
    <t xml:space="preserve">высшее Спб  дип.ДВС №0582191 от 29.05.2000 </t>
  </si>
  <si>
    <t>на 01 сентября 2011 года</t>
  </si>
  <si>
    <t>1г1м</t>
  </si>
  <si>
    <t>2011-2012гг.</t>
  </si>
  <si>
    <t>37л2м</t>
  </si>
  <si>
    <t>40л6м</t>
  </si>
  <si>
    <t>Иванова Надежда Федоровна</t>
  </si>
  <si>
    <t>Стешенко Тамара Дмитриевна</t>
  </si>
  <si>
    <t>педагог доп.образования "Моя родословная"</t>
  </si>
  <si>
    <t xml:space="preserve">Экономика- </t>
  </si>
  <si>
    <t>вн.раб</t>
  </si>
  <si>
    <t>2011-2012г</t>
  </si>
  <si>
    <t>2011-2012</t>
  </si>
  <si>
    <t>1кв.кат 2010</t>
  </si>
  <si>
    <t>1 кв.кат 2010</t>
  </si>
  <si>
    <t xml:space="preserve">высш. кв.кат 30.03.2007 </t>
  </si>
  <si>
    <t>кро</t>
  </si>
  <si>
    <t>баз</t>
  </si>
  <si>
    <t>высшее новгородский ГУ Я.Мудрого дип. АК № 0384701 от 22.06.2010</t>
  </si>
  <si>
    <t>высш. 28.12.2009</t>
  </si>
  <si>
    <t xml:space="preserve">учитель географии, </t>
  </si>
  <si>
    <t xml:space="preserve">педагог доп.образования "Я рисую мир","Своими руками", ФГОС </t>
  </si>
  <si>
    <t xml:space="preserve">педагог доп.образования  ФГОС </t>
  </si>
  <si>
    <t>педагог доп.образования вн.раб по физкультуре</t>
  </si>
  <si>
    <t>педагог доп.образования "истроия школы"</t>
  </si>
  <si>
    <t>среднее дип. АВС № 0896521 от 29.06.1998</t>
  </si>
  <si>
    <t>наличие квалификац.категогрии</t>
  </si>
  <si>
    <t>высш 21.12.2010</t>
  </si>
  <si>
    <t>директор 1ст</t>
  </si>
  <si>
    <t>зам.директора по УВР 1ст</t>
  </si>
  <si>
    <t>зам.директора по ВР 1ст</t>
  </si>
  <si>
    <t>зам.директора по АХЧ 1ст</t>
  </si>
  <si>
    <t>главный бухгалтер 1ст</t>
  </si>
  <si>
    <t>зам.директора по УВР 0,5 ст</t>
  </si>
  <si>
    <t>зав.библиотекой 1ст</t>
  </si>
  <si>
    <t>зам.директора по безопасности 1ст</t>
  </si>
  <si>
    <t>зам.директора по УВР (вечерние классы) 0,5 ст</t>
  </si>
  <si>
    <t>зам.директора по УВР 0,25 ст</t>
  </si>
  <si>
    <t>зам.дир.по УВР 0,25ст</t>
  </si>
  <si>
    <t>Морошкина Мария Викторовна 05ст</t>
  </si>
  <si>
    <t>Колобова Ирина Юрьевна 0,25ст</t>
  </si>
  <si>
    <t>Жукова Светлана Анатольевна 0,25ст</t>
  </si>
  <si>
    <t xml:space="preserve">Справочно 183 ч баз, 140 кро (5-9кл) 26ч веч (9кл), 94ч баз, 103ч кро (1-4кл), 130ч баз (10-11кл), 72 ч веч </t>
  </si>
  <si>
    <t>для расчета штатного расписания с 01.01.2012 года</t>
  </si>
  <si>
    <t>высш. кв.кат 30.11.2010</t>
  </si>
  <si>
    <t>1 кв.кат 28.12.2011</t>
  </si>
  <si>
    <t>Самсонова Лариса Евгеньевна</t>
  </si>
  <si>
    <t>соц.педагог</t>
  </si>
  <si>
    <t xml:space="preserve">ср.спец. </t>
  </si>
  <si>
    <t>Михайлов Владимир Дмитриевич</t>
  </si>
  <si>
    <t>лаборант по информатизации</t>
  </si>
  <si>
    <t xml:space="preserve">Вакансия </t>
  </si>
  <si>
    <t>высш кв.кат 21.11.2010</t>
  </si>
  <si>
    <t>высш.кв.кат 21.10.2010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</si>
</sst>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#,##0.00&quot;р.&quot;"/>
  </numFmts>
  <fonts count="1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shrinkToFit="1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shrinkToFit="1"/>
    </xf>
    <xf numFmtId="0" fontId="1" fillId="0" borderId="0" xfId="0" applyFont="1" applyAlignment="1">
      <alignment horizontal="left"/>
    </xf>
    <xf numFmtId="0" fontId="0" fillId="0" borderId="3" xfId="0" applyBorder="1" applyAlignment="1">
      <alignment shrinkToFit="1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shrinkToFit="1"/>
    </xf>
    <xf numFmtId="0" fontId="0" fillId="0" borderId="5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indent="2"/>
    </xf>
    <xf numFmtId="0" fontId="0" fillId="0" borderId="0" xfId="0" applyAlignment="1">
      <alignment horizontal="right" wrapText="1"/>
    </xf>
    <xf numFmtId="0" fontId="0" fillId="0" borderId="7" xfId="0" applyBorder="1" applyAlignment="1">
      <alignment/>
    </xf>
    <xf numFmtId="0" fontId="0" fillId="0" borderId="0" xfId="0" applyFill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 shrinkToFi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shrinkToFi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9" xfId="0" applyNumberFormat="1" applyBorder="1" applyAlignment="1">
      <alignment shrinkToFit="1"/>
    </xf>
    <xf numFmtId="165" fontId="0" fillId="0" borderId="9" xfId="0" applyNumberFormat="1" applyBorder="1" applyAlignment="1">
      <alignment shrinkToFit="1"/>
    </xf>
    <xf numFmtId="2" fontId="0" fillId="0" borderId="9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2" fontId="0" fillId="0" borderId="9" xfId="0" applyNumberFormat="1" applyFill="1" applyBorder="1" applyAlignment="1">
      <alignment shrinkToFi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2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shrinkToFit="1"/>
    </xf>
    <xf numFmtId="2" fontId="0" fillId="0" borderId="17" xfId="0" applyNumberFormat="1" applyFill="1" applyBorder="1" applyAlignment="1">
      <alignment shrinkToFit="1"/>
    </xf>
    <xf numFmtId="2" fontId="2" fillId="0" borderId="17" xfId="0" applyNumberFormat="1" applyFont="1" applyBorder="1" applyAlignment="1">
      <alignment shrinkToFit="1"/>
    </xf>
    <xf numFmtId="0" fontId="1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0" xfId="0" applyAlignment="1">
      <alignment shrinkToFit="1"/>
    </xf>
    <xf numFmtId="0" fontId="0" fillId="0" borderId="19" xfId="0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 shrinkToFit="1"/>
    </xf>
    <xf numFmtId="0" fontId="0" fillId="0" borderId="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2" xfId="0" applyFont="1" applyBorder="1" applyAlignment="1">
      <alignment horizontal="center" wrapText="1"/>
    </xf>
    <xf numFmtId="0" fontId="0" fillId="0" borderId="4" xfId="0" applyBorder="1" applyAlignment="1">
      <alignment horizontal="justify" vertical="center" textRotation="90"/>
    </xf>
    <xf numFmtId="0" fontId="0" fillId="0" borderId="5" xfId="0" applyBorder="1" applyAlignment="1">
      <alignment horizontal="justify" vertical="center" textRotation="90"/>
    </xf>
    <xf numFmtId="0" fontId="2" fillId="0" borderId="5" xfId="0" applyFont="1" applyBorder="1" applyAlignment="1">
      <alignment horizontal="justify" vertical="center" textRotation="90"/>
    </xf>
    <xf numFmtId="0" fontId="0" fillId="0" borderId="1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vertical="center" textRotation="90"/>
    </xf>
    <xf numFmtId="0" fontId="0" fillId="0" borderId="42" xfId="0" applyBorder="1" applyAlignment="1">
      <alignment horizontal="justify" vertical="center" textRotation="90"/>
    </xf>
    <xf numFmtId="0" fontId="0" fillId="0" borderId="8" xfId="0" applyBorder="1" applyAlignment="1">
      <alignment horizontal="justify" vertical="center" textRotation="90"/>
    </xf>
    <xf numFmtId="0" fontId="2" fillId="0" borderId="8" xfId="0" applyFont="1" applyBorder="1" applyAlignment="1">
      <alignment horizontal="justify" vertical="center" textRotation="90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NumberFormat="1" applyBorder="1" applyAlignment="1">
      <alignment vertical="center" textRotation="90"/>
    </xf>
    <xf numFmtId="0" fontId="0" fillId="0" borderId="43" xfId="0" applyBorder="1" applyAlignment="1">
      <alignment horizontal="justify" vertical="center" textRotation="90"/>
    </xf>
    <xf numFmtId="0" fontId="0" fillId="0" borderId="2" xfId="0" applyBorder="1" applyAlignment="1">
      <alignment horizontal="justify" vertical="center" textRotation="90"/>
    </xf>
    <xf numFmtId="0" fontId="2" fillId="0" borderId="2" xfId="0" applyFont="1" applyBorder="1" applyAlignment="1">
      <alignment horizontal="justify" vertical="center" textRotation="90"/>
    </xf>
    <xf numFmtId="0" fontId="0" fillId="0" borderId="8" xfId="0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9" xfId="0" applyBorder="1" applyAlignment="1">
      <alignment horizontal="justify" vertical="center" wrapText="1"/>
    </xf>
    <xf numFmtId="0" fontId="0" fillId="2" borderId="0" xfId="0" applyFont="1" applyFill="1" applyAlignment="1">
      <alignment wrapText="1"/>
    </xf>
    <xf numFmtId="0" fontId="0" fillId="2" borderId="42" xfId="0" applyFont="1" applyFill="1" applyBorder="1" applyAlignment="1">
      <alignment horizontal="justify" vertical="center" textRotation="90"/>
    </xf>
    <xf numFmtId="0" fontId="0" fillId="2" borderId="43" xfId="0" applyFont="1" applyFill="1" applyBorder="1" applyAlignment="1">
      <alignment horizontal="justify" vertical="center" textRotation="90"/>
    </xf>
    <xf numFmtId="0" fontId="0" fillId="2" borderId="8" xfId="0" applyFont="1" applyFill="1" applyBorder="1" applyAlignment="1">
      <alignment horizontal="center" wrapText="1"/>
    </xf>
    <xf numFmtId="2" fontId="0" fillId="2" borderId="9" xfId="0" applyNumberFormat="1" applyFont="1" applyFill="1" applyBorder="1" applyAlignment="1">
      <alignment shrinkToFit="1"/>
    </xf>
    <xf numFmtId="2" fontId="2" fillId="2" borderId="9" xfId="0" applyNumberFormat="1" applyFont="1" applyFill="1" applyBorder="1" applyAlignment="1">
      <alignment shrinkToFit="1"/>
    </xf>
    <xf numFmtId="0" fontId="0" fillId="2" borderId="4" xfId="0" applyFont="1" applyFill="1" applyBorder="1" applyAlignment="1">
      <alignment horizontal="justify" vertical="center" textRotation="90"/>
    </xf>
    <xf numFmtId="0" fontId="0" fillId="2" borderId="2" xfId="0" applyFont="1" applyFill="1" applyBorder="1" applyAlignment="1">
      <alignment horizontal="center" wrapText="1"/>
    </xf>
    <xf numFmtId="2" fontId="0" fillId="2" borderId="9" xfId="0" applyNumberFormat="1" applyFont="1" applyFill="1" applyBorder="1" applyAlignment="1">
      <alignment shrinkToFit="1"/>
    </xf>
    <xf numFmtId="0" fontId="0" fillId="2" borderId="42" xfId="0" applyFont="1" applyFill="1" applyBorder="1" applyAlignment="1">
      <alignment horizontal="justify" vertical="center" textRotation="90"/>
    </xf>
    <xf numFmtId="0" fontId="0" fillId="2" borderId="43" xfId="0" applyFont="1" applyFill="1" applyBorder="1" applyAlignment="1">
      <alignment horizontal="justify" vertical="center" textRotation="90"/>
    </xf>
    <xf numFmtId="2" fontId="0" fillId="2" borderId="17" xfId="0" applyNumberFormat="1" applyFont="1" applyFill="1" applyBorder="1" applyAlignment="1">
      <alignment shrinkToFit="1"/>
    </xf>
    <xf numFmtId="2" fontId="2" fillId="2" borderId="17" xfId="0" applyNumberFormat="1" applyFont="1" applyFill="1" applyBorder="1" applyAlignment="1">
      <alignment shrinkToFit="1"/>
    </xf>
    <xf numFmtId="2" fontId="1" fillId="2" borderId="9" xfId="0" applyNumberFormat="1" applyFont="1" applyFill="1" applyBorder="1" applyAlignment="1">
      <alignment shrinkToFi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horizontal="justify" vertical="center" textRotation="90"/>
    </xf>
    <xf numFmtId="0" fontId="0" fillId="2" borderId="2" xfId="0" applyFill="1" applyBorder="1" applyAlignment="1">
      <alignment horizontal="justify" vertical="center" textRotation="90"/>
    </xf>
    <xf numFmtId="0" fontId="0" fillId="2" borderId="8" xfId="0" applyFill="1" applyBorder="1" applyAlignment="1">
      <alignment horizontal="center" wrapText="1"/>
    </xf>
    <xf numFmtId="2" fontId="0" fillId="2" borderId="9" xfId="0" applyNumberFormat="1" applyFill="1" applyBorder="1" applyAlignment="1">
      <alignment shrinkToFit="1"/>
    </xf>
    <xf numFmtId="0" fontId="0" fillId="2" borderId="4" xfId="0" applyFill="1" applyBorder="1" applyAlignment="1">
      <alignment horizontal="justify" vertical="center" textRotation="90"/>
    </xf>
    <xf numFmtId="0" fontId="0" fillId="2" borderId="2" xfId="0" applyFill="1" applyBorder="1" applyAlignment="1">
      <alignment horizontal="center" wrapText="1"/>
    </xf>
    <xf numFmtId="2" fontId="0" fillId="2" borderId="17" xfId="0" applyNumberFormat="1" applyFill="1" applyBorder="1" applyAlignment="1">
      <alignment shrinkToFit="1"/>
    </xf>
    <xf numFmtId="0" fontId="2" fillId="0" borderId="42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2" fontId="0" fillId="2" borderId="24" xfId="0" applyNumberFormat="1" applyFont="1" applyFill="1" applyBorder="1" applyAlignment="1">
      <alignment shrinkToFit="1"/>
    </xf>
    <xf numFmtId="2" fontId="0" fillId="0" borderId="24" xfId="0" applyNumberFormat="1" applyBorder="1" applyAlignment="1">
      <alignment shrinkToFit="1"/>
    </xf>
    <xf numFmtId="2" fontId="0" fillId="2" borderId="24" xfId="0" applyNumberFormat="1" applyFill="1" applyBorder="1" applyAlignment="1">
      <alignment shrinkToFit="1"/>
    </xf>
    <xf numFmtId="2" fontId="0" fillId="0" borderId="24" xfId="0" applyNumberFormat="1" applyFill="1" applyBorder="1" applyAlignment="1">
      <alignment shrinkToFit="1"/>
    </xf>
    <xf numFmtId="2" fontId="2" fillId="0" borderId="24" xfId="0" applyNumberFormat="1" applyFont="1" applyBorder="1" applyAlignment="1">
      <alignment shrinkToFi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shrinkToFit="1"/>
    </xf>
    <xf numFmtId="0" fontId="2" fillId="0" borderId="6" xfId="0" applyFont="1" applyBorder="1" applyAlignment="1">
      <alignment horizontal="center" vertical="center" textRotation="90"/>
    </xf>
    <xf numFmtId="2" fontId="0" fillId="2" borderId="0" xfId="0" applyNumberFormat="1" applyFill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4" fontId="0" fillId="0" borderId="9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9" xfId="0" applyNumberForma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0" fillId="0" borderId="0" xfId="0" applyAlignment="1">
      <alignment horizontal="right" wrapText="1"/>
    </xf>
    <xf numFmtId="0" fontId="0" fillId="0" borderId="45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shrinkToFit="1"/>
    </xf>
    <xf numFmtId="0" fontId="0" fillId="0" borderId="1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wrapText="1"/>
    </xf>
    <xf numFmtId="0" fontId="0" fillId="0" borderId="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0" fillId="0" borderId="3" xfId="0" applyBorder="1" applyAlignment="1">
      <alignment horizontal="justify" vertical="justify" shrinkToFit="1"/>
    </xf>
    <xf numFmtId="0" fontId="0" fillId="0" borderId="19" xfId="0" applyBorder="1" applyAlignment="1">
      <alignment horizontal="justify" vertical="justify" shrinkToFit="1"/>
    </xf>
    <xf numFmtId="0" fontId="0" fillId="0" borderId="58" xfId="0" applyBorder="1" applyAlignment="1">
      <alignment horizontal="justify" vertical="justify" shrinkToFit="1"/>
    </xf>
    <xf numFmtId="0" fontId="2" fillId="0" borderId="45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/>
    </xf>
    <xf numFmtId="0" fontId="2" fillId="0" borderId="42" xfId="0" applyFont="1" applyBorder="1" applyAlignment="1">
      <alignment horizontal="center" vertical="justify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16" xfId="0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7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0" fillId="0" borderId="58" xfId="0" applyBorder="1" applyAlignment="1">
      <alignment shrinkToFit="1"/>
    </xf>
    <xf numFmtId="0" fontId="1" fillId="0" borderId="0" xfId="0" applyFont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21" xfId="0" applyBorder="1" applyAlignment="1">
      <alignment horizontal="center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wrapText="1"/>
    </xf>
    <xf numFmtId="0" fontId="0" fillId="0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R5" sqref="AR5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0.00390625" style="1" customWidth="1"/>
    <col min="4" max="4" width="9.875" style="1" customWidth="1"/>
    <col min="5" max="5" width="12.125" style="1" customWidth="1"/>
    <col min="6" max="6" width="4.375" style="1" customWidth="1"/>
    <col min="7" max="7" width="4.25390625" style="1" customWidth="1"/>
    <col min="8" max="8" width="7.125" style="1" customWidth="1"/>
    <col min="9" max="9" width="6.375" style="1" hidden="1" customWidth="1"/>
    <col min="10" max="10" width="8.625" style="1" hidden="1" customWidth="1"/>
    <col min="11" max="11" width="4.75390625" style="1" hidden="1" customWidth="1"/>
    <col min="12" max="12" width="14.00390625" style="1" hidden="1" customWidth="1"/>
    <col min="13" max="15" width="4.75390625" style="1" hidden="1" customWidth="1"/>
    <col min="16" max="16" width="5.875" style="1" hidden="1" customWidth="1"/>
    <col min="17" max="17" width="9.625" style="1" hidden="1" customWidth="1"/>
    <col min="18" max="18" width="6.125" style="1" hidden="1" customWidth="1"/>
    <col min="19" max="19" width="5.875" style="1" hidden="1" customWidth="1"/>
    <col min="20" max="20" width="4.875" style="1" hidden="1" customWidth="1"/>
    <col min="21" max="21" width="5.625" style="1" hidden="1" customWidth="1"/>
    <col min="22" max="22" width="5.25390625" style="1" hidden="1" customWidth="1"/>
    <col min="23" max="23" width="4.875" style="1" hidden="1" customWidth="1"/>
    <col min="24" max="24" width="5.25390625" style="16" hidden="1" customWidth="1"/>
    <col min="25" max="27" width="8.25390625" style="1" hidden="1" customWidth="1"/>
    <col min="28" max="28" width="7.75390625" style="1" hidden="1" customWidth="1"/>
    <col min="29" max="29" width="8.25390625" style="16" hidden="1" customWidth="1"/>
    <col min="30" max="30" width="6.25390625" style="16" hidden="1" customWidth="1"/>
    <col min="31" max="31" width="8.25390625" style="1" hidden="1" customWidth="1"/>
    <col min="32" max="32" width="6.00390625" style="1" hidden="1" customWidth="1"/>
    <col min="33" max="33" width="6.625" style="1" hidden="1" customWidth="1"/>
    <col min="34" max="34" width="4.25390625" style="1" hidden="1" customWidth="1"/>
    <col min="35" max="35" width="5.875" style="1" hidden="1" customWidth="1"/>
    <col min="36" max="36" width="4.375" style="1" hidden="1" customWidth="1"/>
    <col min="37" max="37" width="10.00390625" style="1" hidden="1" customWidth="1"/>
    <col min="38" max="38" width="10.375" style="1" hidden="1" customWidth="1"/>
    <col min="39" max="39" width="12.00390625" style="16" hidden="1" customWidth="1"/>
    <col min="40" max="40" width="8.125" style="1" hidden="1" customWidth="1"/>
    <col min="41" max="41" width="9.125" style="1" customWidth="1"/>
    <col min="42" max="42" width="5.625" style="1" customWidth="1"/>
    <col min="43" max="16384" width="9.125" style="1" customWidth="1"/>
  </cols>
  <sheetData>
    <row r="1" spans="2:38" ht="18.75" customHeight="1">
      <c r="B1" s="27" t="s">
        <v>39</v>
      </c>
      <c r="C1" s="11"/>
      <c r="D1" s="11"/>
      <c r="E1" s="11"/>
      <c r="F1" s="11"/>
      <c r="G1" s="11"/>
      <c r="H1" s="229" t="s">
        <v>387</v>
      </c>
      <c r="I1" s="230"/>
      <c r="J1" s="230"/>
      <c r="K1" s="11" t="s">
        <v>27</v>
      </c>
      <c r="N1" s="10"/>
      <c r="O1" s="10"/>
      <c r="P1" s="10"/>
      <c r="Q1" s="10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9"/>
    </row>
    <row r="2" spans="1:40" ht="21.75" customHeight="1" thickBot="1">
      <c r="A2" s="14"/>
      <c r="B2" s="28" t="s">
        <v>40</v>
      </c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 t="s">
        <v>26</v>
      </c>
      <c r="P2" s="12"/>
      <c r="Q2" s="12"/>
      <c r="X2" s="17"/>
      <c r="AN2" s="14"/>
    </row>
    <row r="3" spans="1:42" s="2" customFormat="1" ht="21" customHeight="1">
      <c r="A3" s="247" t="s">
        <v>56</v>
      </c>
      <c r="B3" s="247" t="s">
        <v>1</v>
      </c>
      <c r="C3" s="247" t="s">
        <v>2</v>
      </c>
      <c r="D3" s="247" t="s">
        <v>3</v>
      </c>
      <c r="E3" s="247" t="s">
        <v>104</v>
      </c>
      <c r="F3" s="247" t="s">
        <v>5</v>
      </c>
      <c r="G3" s="247" t="s">
        <v>6</v>
      </c>
      <c r="H3" s="247" t="s">
        <v>7</v>
      </c>
      <c r="I3" s="270" t="s">
        <v>284</v>
      </c>
      <c r="J3" s="247" t="s">
        <v>348</v>
      </c>
      <c r="K3" s="244" t="s">
        <v>285</v>
      </c>
      <c r="L3" s="228" t="s">
        <v>354</v>
      </c>
      <c r="M3" s="264" t="s">
        <v>11</v>
      </c>
      <c r="N3" s="264"/>
      <c r="O3" s="264"/>
      <c r="P3" s="264"/>
      <c r="Q3" s="264"/>
      <c r="R3" s="264"/>
      <c r="S3" s="265"/>
      <c r="T3" s="265"/>
      <c r="U3" s="265"/>
      <c r="V3" s="265"/>
      <c r="W3" s="265"/>
      <c r="X3" s="265"/>
      <c r="Y3" s="265"/>
      <c r="Z3" s="265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124"/>
      <c r="AL3" s="124"/>
      <c r="AM3" s="267" t="s">
        <v>16</v>
      </c>
      <c r="AN3" s="244" t="s">
        <v>294</v>
      </c>
      <c r="AO3" s="244" t="s">
        <v>235</v>
      </c>
      <c r="AP3" s="248" t="s">
        <v>0</v>
      </c>
    </row>
    <row r="4" spans="1:42" s="2" customFormat="1" ht="27.75" customHeight="1">
      <c r="A4" s="245"/>
      <c r="B4" s="245"/>
      <c r="C4" s="245"/>
      <c r="D4" s="245"/>
      <c r="E4" s="245"/>
      <c r="F4" s="245"/>
      <c r="G4" s="245"/>
      <c r="H4" s="245"/>
      <c r="I4" s="240"/>
      <c r="J4" s="245"/>
      <c r="K4" s="245"/>
      <c r="L4" s="271"/>
      <c r="M4" s="250" t="s">
        <v>22</v>
      </c>
      <c r="N4" s="250"/>
      <c r="O4" s="250"/>
      <c r="P4" s="250"/>
      <c r="Q4" s="250"/>
      <c r="R4" s="250"/>
      <c r="S4" s="251"/>
      <c r="T4" s="252" t="s">
        <v>17</v>
      </c>
      <c r="U4" s="253"/>
      <c r="V4" s="253"/>
      <c r="W4" s="253"/>
      <c r="X4" s="253"/>
      <c r="Y4" s="253"/>
      <c r="Z4" s="254"/>
      <c r="AA4" s="255"/>
      <c r="AB4" s="256"/>
      <c r="AC4" s="256"/>
      <c r="AD4" s="256"/>
      <c r="AE4" s="256"/>
      <c r="AF4" s="257"/>
      <c r="AG4" s="258" t="s">
        <v>292</v>
      </c>
      <c r="AH4" s="259"/>
      <c r="AI4" s="259"/>
      <c r="AJ4" s="260"/>
      <c r="AK4" s="258" t="s">
        <v>293</v>
      </c>
      <c r="AL4" s="260"/>
      <c r="AM4" s="268"/>
      <c r="AN4" s="245"/>
      <c r="AO4" s="245"/>
      <c r="AP4" s="249"/>
    </row>
    <row r="5" spans="1:42" s="2" customFormat="1" ht="111.75" customHeight="1">
      <c r="A5" s="245"/>
      <c r="B5" s="245"/>
      <c r="C5" s="245"/>
      <c r="D5" s="245"/>
      <c r="E5" s="245"/>
      <c r="F5" s="245"/>
      <c r="G5" s="245"/>
      <c r="H5" s="245"/>
      <c r="I5" s="240"/>
      <c r="J5" s="245"/>
      <c r="K5" s="245"/>
      <c r="L5" s="271"/>
      <c r="M5" s="145" t="s">
        <v>295</v>
      </c>
      <c r="N5" s="133" t="s">
        <v>296</v>
      </c>
      <c r="O5" s="160" t="s">
        <v>300</v>
      </c>
      <c r="P5" s="133" t="s">
        <v>297</v>
      </c>
      <c r="Q5" s="160" t="s">
        <v>301</v>
      </c>
      <c r="R5" s="133" t="s">
        <v>35</v>
      </c>
      <c r="S5" s="134" t="s">
        <v>37</v>
      </c>
      <c r="T5" s="132" t="s">
        <v>295</v>
      </c>
      <c r="U5" s="133" t="s">
        <v>296</v>
      </c>
      <c r="V5" s="133" t="s">
        <v>300</v>
      </c>
      <c r="W5" s="133" t="s">
        <v>297</v>
      </c>
      <c r="X5" s="133" t="s">
        <v>301</v>
      </c>
      <c r="Y5" s="133" t="s">
        <v>35</v>
      </c>
      <c r="Z5" s="134" t="s">
        <v>37</v>
      </c>
      <c r="AA5" s="261" t="s">
        <v>290</v>
      </c>
      <c r="AB5" s="262"/>
      <c r="AC5" s="263"/>
      <c r="AD5" s="261" t="s">
        <v>298</v>
      </c>
      <c r="AE5" s="262"/>
      <c r="AF5" s="263"/>
      <c r="AG5" s="244" t="s">
        <v>291</v>
      </c>
      <c r="AH5" s="232" t="s">
        <v>21</v>
      </c>
      <c r="AI5" s="233"/>
      <c r="AJ5" s="234"/>
      <c r="AK5" s="141" t="s">
        <v>316</v>
      </c>
      <c r="AL5" s="141" t="s">
        <v>20</v>
      </c>
      <c r="AM5" s="268"/>
      <c r="AN5" s="245"/>
      <c r="AO5" s="245"/>
      <c r="AP5" s="249"/>
    </row>
    <row r="6" spans="1:42" s="4" customFormat="1" ht="51" thickBot="1">
      <c r="A6" s="246"/>
      <c r="B6" s="246"/>
      <c r="C6" s="246"/>
      <c r="D6" s="246"/>
      <c r="E6" s="246"/>
      <c r="F6" s="246"/>
      <c r="G6" s="246"/>
      <c r="H6" s="246"/>
      <c r="I6" s="241"/>
      <c r="J6" s="246"/>
      <c r="K6" s="246"/>
      <c r="L6" s="272"/>
      <c r="M6" s="146"/>
      <c r="N6" s="139"/>
      <c r="O6" s="161"/>
      <c r="P6" s="139"/>
      <c r="Q6" s="161"/>
      <c r="R6" s="139"/>
      <c r="S6" s="140"/>
      <c r="T6" s="138"/>
      <c r="U6" s="139"/>
      <c r="V6" s="139"/>
      <c r="W6" s="139"/>
      <c r="X6" s="139"/>
      <c r="Y6" s="139"/>
      <c r="Z6" s="140"/>
      <c r="AA6" s="168" t="s">
        <v>353</v>
      </c>
      <c r="AB6" s="136" t="s">
        <v>288</v>
      </c>
      <c r="AC6" s="137" t="s">
        <v>289</v>
      </c>
      <c r="AD6" s="168" t="s">
        <v>353</v>
      </c>
      <c r="AE6" s="136" t="s">
        <v>288</v>
      </c>
      <c r="AF6" s="137" t="s">
        <v>289</v>
      </c>
      <c r="AG6" s="246"/>
      <c r="AH6" s="123" t="s">
        <v>42</v>
      </c>
      <c r="AI6" s="87" t="s">
        <v>288</v>
      </c>
      <c r="AJ6" s="6" t="s">
        <v>315</v>
      </c>
      <c r="AK6" s="142"/>
      <c r="AL6" s="135"/>
      <c r="AM6" s="269"/>
      <c r="AN6" s="246"/>
      <c r="AO6" s="246"/>
      <c r="AP6" s="116"/>
    </row>
    <row r="7" spans="1:42" s="4" customFormat="1" ht="13.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10</v>
      </c>
      <c r="L7" s="84">
        <v>14</v>
      </c>
      <c r="M7" s="147"/>
      <c r="N7" s="42"/>
      <c r="O7" s="162"/>
      <c r="P7" s="58"/>
      <c r="Q7" s="162"/>
      <c r="R7" s="42"/>
      <c r="S7" s="44"/>
      <c r="T7" s="42"/>
      <c r="U7" s="42"/>
      <c r="V7" s="42"/>
      <c r="W7" s="42"/>
      <c r="X7" s="42"/>
      <c r="Y7" s="42"/>
      <c r="Z7" s="44"/>
      <c r="AA7" s="167">
        <v>17</v>
      </c>
      <c r="AB7" s="167">
        <v>18</v>
      </c>
      <c r="AC7" s="167">
        <v>19</v>
      </c>
      <c r="AD7" s="167">
        <v>20</v>
      </c>
      <c r="AE7" s="167">
        <v>21</v>
      </c>
      <c r="AF7" s="167">
        <v>22</v>
      </c>
      <c r="AG7" s="125">
        <v>23</v>
      </c>
      <c r="AH7" s="5">
        <v>24</v>
      </c>
      <c r="AI7" s="5">
        <v>25</v>
      </c>
      <c r="AJ7" s="5">
        <v>26</v>
      </c>
      <c r="AK7" s="129">
        <v>27</v>
      </c>
      <c r="AL7" s="129">
        <v>28</v>
      </c>
      <c r="AM7" s="44">
        <v>29</v>
      </c>
      <c r="AN7" s="3">
        <v>30</v>
      </c>
      <c r="AO7" s="130">
        <v>31</v>
      </c>
      <c r="AP7" s="117">
        <v>32</v>
      </c>
    </row>
    <row r="8" spans="1:42" s="52" customFormat="1" ht="102.75" thickBot="1">
      <c r="A8" s="45">
        <v>1</v>
      </c>
      <c r="B8" s="46" t="s">
        <v>30</v>
      </c>
      <c r="C8" s="46" t="s">
        <v>404</v>
      </c>
      <c r="D8" s="46" t="s">
        <v>31</v>
      </c>
      <c r="E8" s="46" t="s">
        <v>112</v>
      </c>
      <c r="F8" s="46"/>
      <c r="G8" s="46"/>
      <c r="H8" s="47" t="s">
        <v>374</v>
      </c>
      <c r="I8" s="9"/>
      <c r="J8" s="8"/>
      <c r="K8" s="7"/>
      <c r="L8" s="8">
        <v>28264.21</v>
      </c>
      <c r="M8" s="7"/>
      <c r="N8" s="7"/>
      <c r="O8" s="7"/>
      <c r="P8" s="7"/>
      <c r="Q8" s="7"/>
      <c r="R8" s="7"/>
      <c r="S8" s="18"/>
      <c r="T8" s="7"/>
      <c r="U8" s="7"/>
      <c r="V8" s="7"/>
      <c r="W8" s="7"/>
      <c r="X8" s="7"/>
      <c r="Y8" s="7"/>
      <c r="Z8" s="18">
        <f>T8+U8+V8+W8+X8+Y8</f>
        <v>0</v>
      </c>
      <c r="AA8" s="49"/>
      <c r="AB8" s="49">
        <v>15</v>
      </c>
      <c r="AC8" s="39">
        <f>(L8*AB8)/100</f>
        <v>4239.6314999999995</v>
      </c>
      <c r="AD8" s="39"/>
      <c r="AE8" s="49"/>
      <c r="AF8" s="49"/>
      <c r="AG8" s="49"/>
      <c r="AH8" s="49"/>
      <c r="AI8" s="49"/>
      <c r="AJ8" s="49"/>
      <c r="AK8" s="51"/>
      <c r="AL8" s="51"/>
      <c r="AM8" s="39">
        <f>L8+AC8</f>
        <v>32503.8415</v>
      </c>
      <c r="AN8" s="120"/>
      <c r="AO8" s="83"/>
      <c r="AP8" s="52">
        <v>1</v>
      </c>
    </row>
    <row r="9" spans="1:42" s="52" customFormat="1" ht="102.75" thickBot="1">
      <c r="A9" s="45">
        <v>2</v>
      </c>
      <c r="B9" s="46" t="s">
        <v>43</v>
      </c>
      <c r="C9" s="46" t="s">
        <v>405</v>
      </c>
      <c r="D9" s="46" t="s">
        <v>44</v>
      </c>
      <c r="E9" s="46" t="s">
        <v>395</v>
      </c>
      <c r="F9" s="46"/>
      <c r="G9" s="46"/>
      <c r="H9" s="47" t="s">
        <v>130</v>
      </c>
      <c r="I9" s="47"/>
      <c r="J9" s="48"/>
      <c r="K9" s="49"/>
      <c r="L9" s="8">
        <f>L8*0.9</f>
        <v>25437.789</v>
      </c>
      <c r="M9" s="47"/>
      <c r="N9" s="47"/>
      <c r="O9" s="47"/>
      <c r="P9" s="50"/>
      <c r="Q9" s="48"/>
      <c r="R9" s="49"/>
      <c r="S9" s="49"/>
      <c r="T9" s="49"/>
      <c r="U9" s="49"/>
      <c r="V9" s="49"/>
      <c r="W9" s="49"/>
      <c r="X9" s="39">
        <f aca="true" t="shared" si="0" ref="X9:X18">R9+S9+T9+U9+V9+W9</f>
        <v>0</v>
      </c>
      <c r="Y9" s="49"/>
      <c r="Z9" s="49"/>
      <c r="AA9" s="49"/>
      <c r="AB9" s="49"/>
      <c r="AC9" s="39"/>
      <c r="AD9" s="39"/>
      <c r="AE9" s="49"/>
      <c r="AF9" s="49"/>
      <c r="AG9" s="49"/>
      <c r="AH9" s="49"/>
      <c r="AI9" s="49"/>
      <c r="AJ9" s="49"/>
      <c r="AK9" s="51"/>
      <c r="AL9" s="51"/>
      <c r="AM9" s="39">
        <f>L9</f>
        <v>25437.789</v>
      </c>
      <c r="AN9" s="120"/>
      <c r="AO9" s="83"/>
      <c r="AP9" s="52">
        <v>2</v>
      </c>
    </row>
    <row r="10" spans="1:42" s="52" customFormat="1" ht="90" thickBot="1">
      <c r="A10" s="45">
        <v>3</v>
      </c>
      <c r="B10" s="46" t="s">
        <v>47</v>
      </c>
      <c r="C10" s="46" t="s">
        <v>406</v>
      </c>
      <c r="D10" s="46" t="s">
        <v>48</v>
      </c>
      <c r="E10" s="46" t="s">
        <v>113</v>
      </c>
      <c r="F10" s="46"/>
      <c r="G10" s="46"/>
      <c r="H10" s="47" t="s">
        <v>375</v>
      </c>
      <c r="I10" s="47"/>
      <c r="J10" s="48"/>
      <c r="K10" s="49"/>
      <c r="L10" s="8">
        <f>L8*0.9</f>
        <v>25437.789</v>
      </c>
      <c r="M10" s="47"/>
      <c r="N10" s="47"/>
      <c r="O10" s="47"/>
      <c r="P10" s="49"/>
      <c r="Q10" s="48"/>
      <c r="R10" s="49"/>
      <c r="S10" s="49"/>
      <c r="T10" s="49"/>
      <c r="U10" s="49"/>
      <c r="V10" s="49"/>
      <c r="W10" s="49"/>
      <c r="X10" s="39">
        <f t="shared" si="0"/>
        <v>0</v>
      </c>
      <c r="Y10" s="49"/>
      <c r="Z10" s="49"/>
      <c r="AA10" s="49"/>
      <c r="AB10" s="49"/>
      <c r="AC10" s="39"/>
      <c r="AD10" s="39"/>
      <c r="AE10" s="49"/>
      <c r="AF10" s="49"/>
      <c r="AG10" s="49"/>
      <c r="AH10" s="49"/>
      <c r="AI10" s="49"/>
      <c r="AJ10" s="49"/>
      <c r="AK10" s="51"/>
      <c r="AL10" s="51"/>
      <c r="AM10" s="39">
        <f>L10</f>
        <v>25437.789</v>
      </c>
      <c r="AN10" s="120"/>
      <c r="AO10" s="83"/>
      <c r="AP10" s="52">
        <v>3</v>
      </c>
    </row>
    <row r="11" spans="1:42" s="52" customFormat="1" ht="115.5" thickBot="1">
      <c r="A11" s="45">
        <v>4</v>
      </c>
      <c r="B11" s="46" t="s">
        <v>49</v>
      </c>
      <c r="C11" s="46" t="s">
        <v>407</v>
      </c>
      <c r="D11" s="46" t="s">
        <v>50</v>
      </c>
      <c r="E11" s="46" t="s">
        <v>189</v>
      </c>
      <c r="F11" s="46"/>
      <c r="G11" s="46"/>
      <c r="H11" s="47" t="s">
        <v>195</v>
      </c>
      <c r="I11" s="47"/>
      <c r="J11" s="48"/>
      <c r="K11" s="49"/>
      <c r="L11" s="8">
        <f>L8*0.9</f>
        <v>25437.789</v>
      </c>
      <c r="M11" s="47"/>
      <c r="N11" s="47"/>
      <c r="O11" s="47"/>
      <c r="P11" s="50"/>
      <c r="Q11" s="48"/>
      <c r="R11" s="49"/>
      <c r="S11" s="49"/>
      <c r="T11" s="49"/>
      <c r="U11" s="49"/>
      <c r="V11" s="49"/>
      <c r="W11" s="49"/>
      <c r="X11" s="39">
        <f t="shared" si="0"/>
        <v>0</v>
      </c>
      <c r="Y11" s="49"/>
      <c r="Z11" s="49"/>
      <c r="AA11" s="49"/>
      <c r="AB11" s="49"/>
      <c r="AC11" s="39"/>
      <c r="AD11" s="39"/>
      <c r="AE11" s="49"/>
      <c r="AF11" s="49"/>
      <c r="AG11" s="49"/>
      <c r="AH11" s="49"/>
      <c r="AI11" s="49"/>
      <c r="AJ11" s="49"/>
      <c r="AK11" s="51"/>
      <c r="AL11" s="51"/>
      <c r="AM11" s="39">
        <f>L11</f>
        <v>25437.789</v>
      </c>
      <c r="AN11" s="120"/>
      <c r="AO11" s="83"/>
      <c r="AP11" s="52">
        <v>4</v>
      </c>
    </row>
    <row r="12" spans="1:42" s="52" customFormat="1" ht="128.25" thickBot="1">
      <c r="A12" s="45">
        <v>5</v>
      </c>
      <c r="B12" s="46" t="s">
        <v>51</v>
      </c>
      <c r="C12" s="46" t="s">
        <v>408</v>
      </c>
      <c r="D12" s="46" t="s">
        <v>52</v>
      </c>
      <c r="E12" s="46"/>
      <c r="F12" s="46"/>
      <c r="G12" s="46"/>
      <c r="H12" s="47" t="s">
        <v>337</v>
      </c>
      <c r="I12" s="47"/>
      <c r="J12" s="48"/>
      <c r="K12" s="49"/>
      <c r="L12" s="8">
        <f>L8*0.8</f>
        <v>22611.368000000002</v>
      </c>
      <c r="M12" s="47"/>
      <c r="N12" s="47"/>
      <c r="O12" s="47"/>
      <c r="P12" s="49"/>
      <c r="Q12" s="48"/>
      <c r="R12" s="49"/>
      <c r="S12" s="49"/>
      <c r="T12" s="49"/>
      <c r="U12" s="49"/>
      <c r="V12" s="49"/>
      <c r="W12" s="49"/>
      <c r="X12" s="39">
        <f t="shared" si="0"/>
        <v>0</v>
      </c>
      <c r="Y12" s="49"/>
      <c r="Z12" s="49"/>
      <c r="AA12" s="49"/>
      <c r="AB12" s="49"/>
      <c r="AC12" s="39"/>
      <c r="AD12" s="39"/>
      <c r="AE12" s="49"/>
      <c r="AF12" s="49"/>
      <c r="AG12" s="49"/>
      <c r="AH12" s="49"/>
      <c r="AI12" s="49"/>
      <c r="AJ12" s="49"/>
      <c r="AK12" s="51"/>
      <c r="AL12" s="51"/>
      <c r="AM12" s="39">
        <f>L12</f>
        <v>22611.368000000002</v>
      </c>
      <c r="AN12" s="120"/>
      <c r="AO12" s="83"/>
      <c r="AP12" s="52">
        <v>5</v>
      </c>
    </row>
    <row r="13" spans="1:41" s="2" customFormat="1" ht="21" customHeight="1" hidden="1">
      <c r="A13" s="279" t="s">
        <v>0</v>
      </c>
      <c r="B13" s="282" t="s">
        <v>1</v>
      </c>
      <c r="C13" s="242" t="s">
        <v>2</v>
      </c>
      <c r="D13" s="242" t="s">
        <v>3</v>
      </c>
      <c r="E13" s="242" t="s">
        <v>4</v>
      </c>
      <c r="F13" s="242" t="s">
        <v>5</v>
      </c>
      <c r="G13" s="242" t="s">
        <v>6</v>
      </c>
      <c r="H13" s="242" t="s">
        <v>7</v>
      </c>
      <c r="I13" s="242" t="s">
        <v>46</v>
      </c>
      <c r="J13" s="242" t="s">
        <v>38</v>
      </c>
      <c r="K13" s="270" t="s">
        <v>8</v>
      </c>
      <c r="L13" s="275"/>
      <c r="M13" s="275"/>
      <c r="N13" s="275"/>
      <c r="O13" s="275"/>
      <c r="P13" s="276" t="s">
        <v>9</v>
      </c>
      <c r="Q13" s="242" t="s">
        <v>10</v>
      </c>
      <c r="R13" s="264" t="s">
        <v>11</v>
      </c>
      <c r="S13" s="264"/>
      <c r="T13" s="264"/>
      <c r="U13" s="264"/>
      <c r="V13" s="264"/>
      <c r="W13" s="264"/>
      <c r="X13" s="265"/>
      <c r="Y13" s="265"/>
      <c r="Z13" s="265"/>
      <c r="AA13" s="265"/>
      <c r="AB13" s="265"/>
      <c r="AC13" s="265"/>
      <c r="AD13" s="266"/>
      <c r="AE13" s="266"/>
      <c r="AF13" s="266"/>
      <c r="AG13" s="266"/>
      <c r="AH13" s="266"/>
      <c r="AI13" s="266"/>
      <c r="AJ13" s="266"/>
      <c r="AK13" s="274"/>
      <c r="AL13" s="30"/>
      <c r="AM13" s="39" t="e">
        <f>#REF!+L13</f>
        <v>#REF!</v>
      </c>
      <c r="AN13" s="285" t="s">
        <v>0</v>
      </c>
      <c r="AO13" s="118"/>
    </row>
    <row r="14" spans="1:41" s="2" customFormat="1" ht="27.75" customHeight="1" hidden="1">
      <c r="A14" s="280"/>
      <c r="B14" s="283"/>
      <c r="C14" s="243"/>
      <c r="D14" s="243"/>
      <c r="E14" s="243"/>
      <c r="F14" s="243"/>
      <c r="G14" s="243"/>
      <c r="H14" s="243"/>
      <c r="I14" s="243"/>
      <c r="J14" s="243"/>
      <c r="K14" s="240"/>
      <c r="L14" s="288" t="s">
        <v>12</v>
      </c>
      <c r="M14" s="289" t="s">
        <v>13</v>
      </c>
      <c r="N14" s="289" t="s">
        <v>14</v>
      </c>
      <c r="O14" s="289" t="s">
        <v>15</v>
      </c>
      <c r="P14" s="277"/>
      <c r="Q14" s="243"/>
      <c r="R14" s="290" t="s">
        <v>22</v>
      </c>
      <c r="S14" s="290"/>
      <c r="T14" s="290"/>
      <c r="U14" s="290"/>
      <c r="V14" s="290"/>
      <c r="W14" s="290"/>
      <c r="X14" s="291"/>
      <c r="Y14" s="252" t="s">
        <v>17</v>
      </c>
      <c r="Z14" s="253"/>
      <c r="AA14" s="253"/>
      <c r="AB14" s="254"/>
      <c r="AC14" s="254"/>
      <c r="AD14" s="20"/>
      <c r="AE14" s="253" t="s">
        <v>18</v>
      </c>
      <c r="AF14" s="253"/>
      <c r="AG14" s="254"/>
      <c r="AH14" s="254"/>
      <c r="AI14" s="254"/>
      <c r="AJ14" s="254"/>
      <c r="AK14" s="292"/>
      <c r="AL14" s="41"/>
      <c r="AM14" s="39" t="e">
        <f>#REF!+L14</f>
        <v>#REF!</v>
      </c>
      <c r="AN14" s="286"/>
      <c r="AO14" s="119"/>
    </row>
    <row r="15" spans="1:41" s="2" customFormat="1" ht="111.75" customHeight="1" hidden="1" thickBot="1">
      <c r="A15" s="281"/>
      <c r="B15" s="284"/>
      <c r="C15" s="238"/>
      <c r="D15" s="238"/>
      <c r="E15" s="238"/>
      <c r="F15" s="238"/>
      <c r="G15" s="238"/>
      <c r="H15" s="238"/>
      <c r="I15" s="238"/>
      <c r="J15" s="238"/>
      <c r="K15" s="235"/>
      <c r="L15" s="235"/>
      <c r="M15" s="278"/>
      <c r="N15" s="278"/>
      <c r="O15" s="278"/>
      <c r="P15" s="278"/>
      <c r="Q15" s="238"/>
      <c r="R15" s="21" t="s">
        <v>33</v>
      </c>
      <c r="S15" s="22" t="s">
        <v>32</v>
      </c>
      <c r="T15" s="23" t="s">
        <v>34</v>
      </c>
      <c r="U15" s="23" t="s">
        <v>35</v>
      </c>
      <c r="V15" s="23" t="s">
        <v>36</v>
      </c>
      <c r="W15" s="22" t="s">
        <v>28</v>
      </c>
      <c r="X15" s="24" t="s">
        <v>37</v>
      </c>
      <c r="Y15" s="21" t="s">
        <v>33</v>
      </c>
      <c r="Z15" s="22" t="s">
        <v>32</v>
      </c>
      <c r="AA15" s="23" t="s">
        <v>36</v>
      </c>
      <c r="AB15" s="22" t="s">
        <v>28</v>
      </c>
      <c r="AC15" s="25" t="s">
        <v>16</v>
      </c>
      <c r="AD15" s="236" t="s">
        <v>19</v>
      </c>
      <c r="AE15" s="237"/>
      <c r="AF15" s="236" t="s">
        <v>20</v>
      </c>
      <c r="AG15" s="237"/>
      <c r="AH15" s="236" t="s">
        <v>21</v>
      </c>
      <c r="AI15" s="227"/>
      <c r="AJ15" s="237"/>
      <c r="AK15" s="26" t="s">
        <v>41</v>
      </c>
      <c r="AL15" s="26" t="s">
        <v>180</v>
      </c>
      <c r="AM15" s="39" t="e">
        <f>#REF!+L15</f>
        <v>#REF!</v>
      </c>
      <c r="AN15" s="287"/>
      <c r="AO15" s="121"/>
    </row>
    <row r="16" spans="1:42" s="2" customFormat="1" ht="153" customHeight="1" thickBot="1">
      <c r="A16" s="45">
        <v>6</v>
      </c>
      <c r="B16" s="46" t="s">
        <v>302</v>
      </c>
      <c r="C16" s="46" t="s">
        <v>409</v>
      </c>
      <c r="D16" s="46" t="s">
        <v>376</v>
      </c>
      <c r="E16" s="46" t="s">
        <v>391</v>
      </c>
      <c r="F16" s="26"/>
      <c r="G16" s="26"/>
      <c r="H16" s="26"/>
      <c r="I16" s="26"/>
      <c r="J16" s="26"/>
      <c r="K16" s="169"/>
      <c r="L16" s="8">
        <f>L8*0.9*0.5</f>
        <v>12718.8945</v>
      </c>
      <c r="M16" s="170"/>
      <c r="N16" s="170"/>
      <c r="O16" s="170"/>
      <c r="P16" s="170"/>
      <c r="Q16" s="26"/>
      <c r="R16" s="188"/>
      <c r="S16" s="189"/>
      <c r="T16" s="169"/>
      <c r="U16" s="169"/>
      <c r="V16" s="169"/>
      <c r="W16" s="189"/>
      <c r="X16" s="190"/>
      <c r="Y16" s="188"/>
      <c r="Z16" s="189"/>
      <c r="AA16" s="169"/>
      <c r="AB16" s="189"/>
      <c r="AC16" s="187"/>
      <c r="AD16" s="171"/>
      <c r="AE16" s="122"/>
      <c r="AF16" s="171"/>
      <c r="AG16" s="122"/>
      <c r="AH16" s="171"/>
      <c r="AI16" s="57"/>
      <c r="AJ16" s="122"/>
      <c r="AK16" s="26"/>
      <c r="AL16" s="26"/>
      <c r="AM16" s="39">
        <f>L16</f>
        <v>12718.8945</v>
      </c>
      <c r="AN16" s="171"/>
      <c r="AO16" s="121"/>
      <c r="AP16" s="2">
        <v>6</v>
      </c>
    </row>
    <row r="17" spans="1:42" s="52" customFormat="1" ht="90" thickBot="1">
      <c r="A17" s="45">
        <v>7</v>
      </c>
      <c r="B17" s="46" t="s">
        <v>54</v>
      </c>
      <c r="C17" s="46" t="s">
        <v>410</v>
      </c>
      <c r="D17" s="46" t="s">
        <v>55</v>
      </c>
      <c r="E17" s="46"/>
      <c r="F17" s="46"/>
      <c r="G17" s="46"/>
      <c r="H17" s="47" t="s">
        <v>130</v>
      </c>
      <c r="I17" s="47">
        <v>6466</v>
      </c>
      <c r="J17" s="196">
        <v>1.8525</v>
      </c>
      <c r="K17" s="49"/>
      <c r="L17" s="49">
        <f>I17*J17*1</f>
        <v>11978.265</v>
      </c>
      <c r="M17" s="47"/>
      <c r="N17" s="47"/>
      <c r="O17" s="47"/>
      <c r="P17" s="49"/>
      <c r="Q17" s="48"/>
      <c r="R17" s="49"/>
      <c r="S17" s="49"/>
      <c r="T17" s="49"/>
      <c r="U17" s="49"/>
      <c r="V17" s="49"/>
      <c r="W17" s="49"/>
      <c r="X17" s="39">
        <f t="shared" si="0"/>
        <v>0</v>
      </c>
      <c r="Y17" s="49"/>
      <c r="Z17" s="49"/>
      <c r="AA17" s="49"/>
      <c r="AB17" s="49"/>
      <c r="AC17" s="39"/>
      <c r="AD17" s="39"/>
      <c r="AE17" s="49"/>
      <c r="AF17" s="49"/>
      <c r="AG17" s="49"/>
      <c r="AH17" s="49"/>
      <c r="AI17" s="49"/>
      <c r="AJ17" s="49"/>
      <c r="AK17" s="51"/>
      <c r="AL17" s="51"/>
      <c r="AM17" s="39">
        <f>L17</f>
        <v>11978.265</v>
      </c>
      <c r="AN17" s="120"/>
      <c r="AO17" s="83"/>
      <c r="AP17" s="52">
        <v>7</v>
      </c>
    </row>
    <row r="18" spans="1:42" s="52" customFormat="1" ht="102.75" thickBot="1">
      <c r="A18" s="45">
        <v>8</v>
      </c>
      <c r="B18" s="46" t="s">
        <v>97</v>
      </c>
      <c r="C18" s="46" t="s">
        <v>411</v>
      </c>
      <c r="D18" s="46" t="s">
        <v>99</v>
      </c>
      <c r="E18" s="46" t="s">
        <v>390</v>
      </c>
      <c r="F18" s="46"/>
      <c r="G18" s="46"/>
      <c r="H18" s="47">
        <v>1</v>
      </c>
      <c r="I18" s="47"/>
      <c r="J18" s="48"/>
      <c r="K18" s="49"/>
      <c r="L18" s="8">
        <f>L8*0.9</f>
        <v>25437.789</v>
      </c>
      <c r="M18" s="47"/>
      <c r="N18" s="47"/>
      <c r="O18" s="47"/>
      <c r="P18" s="50"/>
      <c r="Q18" s="48"/>
      <c r="R18" s="49"/>
      <c r="S18" s="49"/>
      <c r="T18" s="49"/>
      <c r="U18" s="49"/>
      <c r="V18" s="49"/>
      <c r="W18" s="49"/>
      <c r="X18" s="39">
        <f t="shared" si="0"/>
        <v>0</v>
      </c>
      <c r="Y18" s="49"/>
      <c r="Z18" s="49"/>
      <c r="AA18" s="49"/>
      <c r="AB18" s="49"/>
      <c r="AC18" s="39"/>
      <c r="AD18" s="39"/>
      <c r="AE18" s="49"/>
      <c r="AF18" s="49"/>
      <c r="AG18" s="49"/>
      <c r="AH18" s="49"/>
      <c r="AI18" s="49"/>
      <c r="AJ18" s="49"/>
      <c r="AK18" s="51"/>
      <c r="AL18" s="51"/>
      <c r="AM18" s="39">
        <f>L18</f>
        <v>25437.789</v>
      </c>
      <c r="AN18" s="120"/>
      <c r="AO18" s="83"/>
      <c r="AP18" s="52">
        <v>8</v>
      </c>
    </row>
    <row r="19" spans="1:41" ht="13.5" thickBot="1">
      <c r="A19" s="53"/>
      <c r="B19" s="54" t="s">
        <v>180</v>
      </c>
      <c r="C19" s="54"/>
      <c r="D19" s="54"/>
      <c r="E19" s="54"/>
      <c r="F19" s="54"/>
      <c r="G19" s="54"/>
      <c r="H19" s="54"/>
      <c r="I19" s="54"/>
      <c r="J19" s="55">
        <f>SUM(J8:J18)</f>
        <v>1.8525</v>
      </c>
      <c r="K19" s="54"/>
      <c r="L19" s="55">
        <f>L18+L17+L16+L12+L11+L10+L9+L8</f>
        <v>177323.8935</v>
      </c>
      <c r="M19" s="55">
        <f aca="true" t="shared" si="1" ref="M19:AM19">M18+M17+M16+M12+M11+M10+M9+M8</f>
        <v>0</v>
      </c>
      <c r="N19" s="55">
        <f t="shared" si="1"/>
        <v>0</v>
      </c>
      <c r="O19" s="55">
        <f t="shared" si="1"/>
        <v>0</v>
      </c>
      <c r="P19" s="55">
        <f t="shared" si="1"/>
        <v>0</v>
      </c>
      <c r="Q19" s="55">
        <f t="shared" si="1"/>
        <v>0</v>
      </c>
      <c r="R19" s="55">
        <f t="shared" si="1"/>
        <v>0</v>
      </c>
      <c r="S19" s="55">
        <f t="shared" si="1"/>
        <v>0</v>
      </c>
      <c r="T19" s="55">
        <f t="shared" si="1"/>
        <v>0</v>
      </c>
      <c r="U19" s="55">
        <f t="shared" si="1"/>
        <v>0</v>
      </c>
      <c r="V19" s="55">
        <f t="shared" si="1"/>
        <v>0</v>
      </c>
      <c r="W19" s="55">
        <f t="shared" si="1"/>
        <v>0</v>
      </c>
      <c r="X19" s="55">
        <f t="shared" si="1"/>
        <v>0</v>
      </c>
      <c r="Y19" s="55">
        <f t="shared" si="1"/>
        <v>0</v>
      </c>
      <c r="Z19" s="55">
        <f t="shared" si="1"/>
        <v>0</v>
      </c>
      <c r="AA19" s="55">
        <f t="shared" si="1"/>
        <v>0</v>
      </c>
      <c r="AB19" s="55">
        <f t="shared" si="1"/>
        <v>15</v>
      </c>
      <c r="AC19" s="55">
        <f t="shared" si="1"/>
        <v>4239.6314999999995</v>
      </c>
      <c r="AD19" s="55">
        <f t="shared" si="1"/>
        <v>0</v>
      </c>
      <c r="AE19" s="55">
        <f t="shared" si="1"/>
        <v>0</v>
      </c>
      <c r="AF19" s="55">
        <f t="shared" si="1"/>
        <v>0</v>
      </c>
      <c r="AG19" s="55">
        <f t="shared" si="1"/>
        <v>0</v>
      </c>
      <c r="AH19" s="55"/>
      <c r="AI19" s="55">
        <f t="shared" si="1"/>
        <v>0</v>
      </c>
      <c r="AJ19" s="55"/>
      <c r="AK19" s="55">
        <f t="shared" si="1"/>
        <v>0</v>
      </c>
      <c r="AL19" s="55">
        <f t="shared" si="1"/>
        <v>0</v>
      </c>
      <c r="AM19" s="55">
        <f t="shared" si="1"/>
        <v>181563.52500000002</v>
      </c>
      <c r="AN19" s="56"/>
      <c r="AO19" s="83"/>
    </row>
    <row r="20" spans="5:6" ht="12.75">
      <c r="E20" s="273"/>
      <c r="F20" s="273"/>
    </row>
    <row r="22" spans="5:7" ht="12.75">
      <c r="E22" s="273"/>
      <c r="F22" s="273"/>
      <c r="G22" s="273"/>
    </row>
  </sheetData>
  <mergeCells count="56">
    <mergeCell ref="AN13:AN15"/>
    <mergeCell ref="L14:L15"/>
    <mergeCell ref="M14:M15"/>
    <mergeCell ref="N14:N15"/>
    <mergeCell ref="O14:O15"/>
    <mergeCell ref="R14:X14"/>
    <mergeCell ref="Y14:AC14"/>
    <mergeCell ref="AE14:AK14"/>
    <mergeCell ref="A13:A15"/>
    <mergeCell ref="B13:B15"/>
    <mergeCell ref="C13:C15"/>
    <mergeCell ref="D13:D15"/>
    <mergeCell ref="E22:G22"/>
    <mergeCell ref="E20:F20"/>
    <mergeCell ref="AD15:AE15"/>
    <mergeCell ref="I13:I15"/>
    <mergeCell ref="R13:AK13"/>
    <mergeCell ref="L13:O13"/>
    <mergeCell ref="P13:P15"/>
    <mergeCell ref="E13:E15"/>
    <mergeCell ref="F13:F15"/>
    <mergeCell ref="G13:G15"/>
    <mergeCell ref="H13:H15"/>
    <mergeCell ref="H1:J1"/>
    <mergeCell ref="AB1:AK1"/>
    <mergeCell ref="AH5:AJ5"/>
    <mergeCell ref="J13:J15"/>
    <mergeCell ref="K13:K15"/>
    <mergeCell ref="Q13:Q15"/>
    <mergeCell ref="AF15:AG15"/>
    <mergeCell ref="AH15:AJ15"/>
    <mergeCell ref="L3:L6"/>
    <mergeCell ref="A3:A6"/>
    <mergeCell ref="B3:B6"/>
    <mergeCell ref="C3:C6"/>
    <mergeCell ref="D3:D6"/>
    <mergeCell ref="E3:E6"/>
    <mergeCell ref="F3:F6"/>
    <mergeCell ref="G3:G6"/>
    <mergeCell ref="I3:I6"/>
    <mergeCell ref="H3:H6"/>
    <mergeCell ref="AG5:AG6"/>
    <mergeCell ref="M3:AJ3"/>
    <mergeCell ref="AM3:AM6"/>
    <mergeCell ref="AN3:AN6"/>
    <mergeCell ref="AD5:AF5"/>
    <mergeCell ref="AO3:AO6"/>
    <mergeCell ref="J3:J6"/>
    <mergeCell ref="K3:K6"/>
    <mergeCell ref="AP3:AP5"/>
    <mergeCell ref="M4:S4"/>
    <mergeCell ref="T4:Z4"/>
    <mergeCell ref="AA4:AF4"/>
    <mergeCell ref="AG4:AJ4"/>
    <mergeCell ref="AK4:AL4"/>
    <mergeCell ref="AA5:AC5"/>
  </mergeCells>
  <printOptions/>
  <pageMargins left="0.3937007874015748" right="0" top="0" bottom="0" header="0.5118110236220472" footer="0.5118110236220472"/>
  <pageSetup horizontalDpi="600" verticalDpi="600" orientation="landscape" paperSize="9" scale="73" r:id="rId1"/>
  <headerFooter alignWithMargins="0">
    <oddFooter>&amp;L
</oddFooter>
  </headerFooter>
  <rowBreaks count="1" manualBreakCount="1">
    <brk id="12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view="pageBreakPreview" zoomScale="75" zoomScaleSheetLayoutView="75" workbookViewId="0" topLeftCell="A1">
      <pane xSplit="2" ySplit="5" topLeftCell="C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2" sqref="T12"/>
    </sheetView>
  </sheetViews>
  <sheetFormatPr defaultColWidth="9.00390625" defaultRowHeight="12.75"/>
  <cols>
    <col min="1" max="1" width="11.375" style="1" customWidth="1"/>
    <col min="2" max="2" width="20.75390625" style="1" customWidth="1"/>
    <col min="3" max="3" width="7.625" style="1" customWidth="1"/>
    <col min="4" max="4" width="10.375" style="1" customWidth="1"/>
    <col min="5" max="5" width="11.375" style="1" customWidth="1"/>
    <col min="6" max="6" width="4.375" style="1" customWidth="1"/>
    <col min="7" max="7" width="4.25390625" style="1" customWidth="1"/>
    <col min="8" max="8" width="7.125" style="1" customWidth="1"/>
    <col min="9" max="9" width="4.75390625" style="1" hidden="1" customWidth="1"/>
    <col min="10" max="10" width="8.25390625" style="1" customWidth="1"/>
    <col min="11" max="11" width="6.125" style="1" customWidth="1"/>
    <col min="12" max="12" width="9.625" style="1" customWidth="1"/>
    <col min="13" max="13" width="7.75390625" style="158" customWidth="1"/>
    <col min="14" max="14" width="7.75390625" style="1" customWidth="1"/>
    <col min="15" max="15" width="7.75390625" style="159" customWidth="1"/>
    <col min="16" max="16" width="7.75390625" style="31" customWidth="1"/>
    <col min="17" max="17" width="7.75390625" style="159" customWidth="1"/>
    <col min="18" max="18" width="7.75390625" style="1" customWidth="1"/>
    <col min="19" max="19" width="7.75390625" style="16" customWidth="1"/>
    <col min="20" max="20" width="14.25390625" style="1" customWidth="1"/>
    <col min="21" max="21" width="8.25390625" style="1" customWidth="1"/>
    <col min="22" max="16384" width="9.125" style="1" customWidth="1"/>
  </cols>
  <sheetData>
    <row r="1" spans="2:21" ht="18.75" customHeight="1">
      <c r="B1" s="19" t="s">
        <v>39</v>
      </c>
      <c r="C1" s="11"/>
      <c r="D1" s="11"/>
      <c r="E1" s="11"/>
      <c r="F1" s="11"/>
      <c r="G1" s="11"/>
      <c r="H1" s="293" t="s">
        <v>388</v>
      </c>
      <c r="I1" s="293"/>
      <c r="J1" s="293"/>
      <c r="K1" s="293"/>
      <c r="L1" s="10"/>
      <c r="M1" s="144"/>
      <c r="T1" s="29"/>
      <c r="U1" s="29"/>
    </row>
    <row r="2" spans="1:19" ht="21.75" customHeight="1" thickBot="1">
      <c r="A2" s="14"/>
      <c r="B2" s="65" t="s">
        <v>144</v>
      </c>
      <c r="C2" s="12"/>
      <c r="D2" s="14"/>
      <c r="E2" s="12"/>
      <c r="F2" s="12"/>
      <c r="G2" s="12"/>
      <c r="H2" s="12"/>
      <c r="I2" s="12"/>
      <c r="J2" s="12"/>
      <c r="K2" s="12"/>
      <c r="L2" s="12"/>
      <c r="M2" s="144"/>
      <c r="S2" s="17"/>
    </row>
    <row r="3" spans="1:21" s="63" customFormat="1" ht="30.75" customHeight="1">
      <c r="A3" s="247" t="s">
        <v>56</v>
      </c>
      <c r="B3" s="247" t="s">
        <v>1</v>
      </c>
      <c r="C3" s="247" t="s">
        <v>2</v>
      </c>
      <c r="D3" s="247" t="s">
        <v>3</v>
      </c>
      <c r="E3" s="247" t="s">
        <v>104</v>
      </c>
      <c r="F3" s="247" t="s">
        <v>5</v>
      </c>
      <c r="G3" s="247" t="s">
        <v>6</v>
      </c>
      <c r="H3" s="247" t="s">
        <v>7</v>
      </c>
      <c r="I3" s="270" t="s">
        <v>8</v>
      </c>
      <c r="J3" s="247" t="s">
        <v>284</v>
      </c>
      <c r="K3" s="244" t="s">
        <v>285</v>
      </c>
      <c r="L3" s="244" t="s">
        <v>286</v>
      </c>
      <c r="M3" s="264" t="s">
        <v>11</v>
      </c>
      <c r="N3" s="264"/>
      <c r="O3" s="264"/>
      <c r="P3" s="264"/>
      <c r="Q3" s="264"/>
      <c r="R3" s="264"/>
      <c r="S3" s="265"/>
      <c r="T3" s="124"/>
      <c r="U3" s="124"/>
    </row>
    <row r="4" spans="1:21" s="64" customFormat="1" ht="96" customHeight="1">
      <c r="A4" s="245"/>
      <c r="B4" s="245"/>
      <c r="C4" s="245"/>
      <c r="D4" s="245"/>
      <c r="E4" s="245"/>
      <c r="F4" s="245"/>
      <c r="G4" s="245"/>
      <c r="H4" s="245"/>
      <c r="I4" s="240"/>
      <c r="J4" s="245"/>
      <c r="K4" s="245"/>
      <c r="L4" s="245"/>
      <c r="M4" s="250" t="s">
        <v>22</v>
      </c>
      <c r="N4" s="250"/>
      <c r="O4" s="250"/>
      <c r="P4" s="250"/>
      <c r="Q4" s="250"/>
      <c r="R4" s="250"/>
      <c r="S4" s="251"/>
      <c r="T4" s="258" t="s">
        <v>293</v>
      </c>
      <c r="U4" s="259"/>
    </row>
    <row r="5" spans="1:21" s="57" customFormat="1" ht="70.5" customHeight="1" thickBot="1">
      <c r="A5" s="245"/>
      <c r="B5" s="245"/>
      <c r="C5" s="245"/>
      <c r="D5" s="245"/>
      <c r="E5" s="245"/>
      <c r="F5" s="245"/>
      <c r="G5" s="245"/>
      <c r="H5" s="245"/>
      <c r="I5" s="235"/>
      <c r="J5" s="245"/>
      <c r="K5" s="245"/>
      <c r="L5" s="245"/>
      <c r="M5" s="145" t="s">
        <v>295</v>
      </c>
      <c r="N5" s="133" t="s">
        <v>296</v>
      </c>
      <c r="O5" s="160" t="s">
        <v>300</v>
      </c>
      <c r="P5" s="133" t="s">
        <v>297</v>
      </c>
      <c r="Q5" s="160" t="s">
        <v>301</v>
      </c>
      <c r="R5" s="133" t="s">
        <v>35</v>
      </c>
      <c r="S5" s="134" t="s">
        <v>37</v>
      </c>
      <c r="T5" s="299" t="s">
        <v>287</v>
      </c>
      <c r="U5" s="300"/>
    </row>
    <row r="6" spans="1:21" s="64" customFormat="1" ht="49.5" customHeight="1">
      <c r="A6" s="246"/>
      <c r="B6" s="246"/>
      <c r="C6" s="246"/>
      <c r="D6" s="246"/>
      <c r="E6" s="246"/>
      <c r="F6" s="246"/>
      <c r="G6" s="246"/>
      <c r="H6" s="246"/>
      <c r="I6" s="131"/>
      <c r="J6" s="246"/>
      <c r="K6" s="246"/>
      <c r="L6" s="246"/>
      <c r="M6" s="146"/>
      <c r="N6" s="139"/>
      <c r="O6" s="161"/>
      <c r="P6" s="139"/>
      <c r="Q6" s="161"/>
      <c r="R6" s="139"/>
      <c r="S6" s="140"/>
      <c r="T6" s="136" t="s">
        <v>402</v>
      </c>
      <c r="U6" s="136" t="s">
        <v>288</v>
      </c>
    </row>
    <row r="7" spans="1:21" s="4" customFormat="1" ht="13.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/>
      <c r="J7" s="42">
        <v>9</v>
      </c>
      <c r="K7" s="42">
        <v>10</v>
      </c>
      <c r="L7" s="42">
        <v>11</v>
      </c>
      <c r="M7" s="147">
        <v>12</v>
      </c>
      <c r="N7" s="42">
        <v>13</v>
      </c>
      <c r="O7" s="162">
        <v>14</v>
      </c>
      <c r="P7" s="58">
        <v>15</v>
      </c>
      <c r="Q7" s="162">
        <v>16</v>
      </c>
      <c r="R7" s="42">
        <v>17</v>
      </c>
      <c r="S7" s="44">
        <v>18</v>
      </c>
      <c r="T7" s="129">
        <v>38</v>
      </c>
      <c r="U7" s="129"/>
    </row>
    <row r="8" spans="1:21" s="52" customFormat="1" ht="90" thickBot="1">
      <c r="A8" s="46"/>
      <c r="B8" s="46" t="s">
        <v>30</v>
      </c>
      <c r="C8" s="46" t="s">
        <v>67</v>
      </c>
      <c r="D8" s="46" t="s">
        <v>31</v>
      </c>
      <c r="E8" s="46"/>
      <c r="F8" s="46"/>
      <c r="G8" s="46"/>
      <c r="H8" s="47" t="s">
        <v>45</v>
      </c>
      <c r="I8" s="49"/>
      <c r="J8" s="48">
        <v>6466</v>
      </c>
      <c r="K8" s="48">
        <v>1.8</v>
      </c>
      <c r="L8" s="48">
        <f aca="true" t="shared" si="0" ref="L8:L13">J8*K8</f>
        <v>11638.800000000001</v>
      </c>
      <c r="M8" s="148"/>
      <c r="N8" s="49"/>
      <c r="O8" s="163"/>
      <c r="P8" s="59"/>
      <c r="Q8" s="163"/>
      <c r="R8" s="49"/>
      <c r="S8" s="39">
        <f aca="true" t="shared" si="1" ref="S8:S13">M8+N8+O8+P8+Q8+R8</f>
        <v>0</v>
      </c>
      <c r="T8" s="46"/>
      <c r="U8" s="39"/>
    </row>
    <row r="9" spans="1:21" s="52" customFormat="1" ht="90" thickBot="1">
      <c r="A9" s="46"/>
      <c r="B9" s="46" t="s">
        <v>43</v>
      </c>
      <c r="C9" s="46" t="s">
        <v>68</v>
      </c>
      <c r="D9" s="46" t="s">
        <v>44</v>
      </c>
      <c r="E9" s="46"/>
      <c r="F9" s="46"/>
      <c r="G9" s="46"/>
      <c r="H9" s="47" t="s">
        <v>299</v>
      </c>
      <c r="I9" s="49"/>
      <c r="J9" s="48">
        <v>6466</v>
      </c>
      <c r="K9" s="48">
        <v>1.8</v>
      </c>
      <c r="L9" s="48">
        <f t="shared" si="0"/>
        <v>11638.800000000001</v>
      </c>
      <c r="M9" s="148">
        <v>2</v>
      </c>
      <c r="N9" s="49"/>
      <c r="O9" s="163"/>
      <c r="P9" s="59"/>
      <c r="Q9" s="163">
        <v>3</v>
      </c>
      <c r="R9" s="49"/>
      <c r="S9" s="39">
        <f t="shared" si="1"/>
        <v>5</v>
      </c>
      <c r="T9" s="46"/>
      <c r="U9" s="39"/>
    </row>
    <row r="10" spans="1:21" s="52" customFormat="1" ht="90" thickBot="1">
      <c r="A10" s="46"/>
      <c r="B10" s="46" t="s">
        <v>47</v>
      </c>
      <c r="C10" s="46" t="s">
        <v>57</v>
      </c>
      <c r="D10" s="46" t="s">
        <v>48</v>
      </c>
      <c r="E10" s="46" t="s">
        <v>105</v>
      </c>
      <c r="F10" s="46"/>
      <c r="G10" s="46"/>
      <c r="H10" s="47" t="s">
        <v>64</v>
      </c>
      <c r="I10" s="49"/>
      <c r="J10" s="48">
        <v>6466</v>
      </c>
      <c r="K10" s="48">
        <v>1.8</v>
      </c>
      <c r="L10" s="48">
        <f t="shared" si="0"/>
        <v>11638.800000000001</v>
      </c>
      <c r="M10" s="148"/>
      <c r="N10" s="49"/>
      <c r="O10" s="163"/>
      <c r="P10" s="59">
        <v>7</v>
      </c>
      <c r="Q10" s="163"/>
      <c r="R10" s="49">
        <v>3</v>
      </c>
      <c r="S10" s="39">
        <f t="shared" si="1"/>
        <v>10</v>
      </c>
      <c r="T10" s="46" t="s">
        <v>105</v>
      </c>
      <c r="U10" s="39">
        <v>20</v>
      </c>
    </row>
    <row r="11" spans="1:21" s="52" customFormat="1" ht="90" thickBot="1">
      <c r="A11" s="46"/>
      <c r="B11" s="46" t="s">
        <v>97</v>
      </c>
      <c r="C11" s="46" t="s">
        <v>98</v>
      </c>
      <c r="D11" s="46" t="s">
        <v>99</v>
      </c>
      <c r="E11" s="46" t="s">
        <v>110</v>
      </c>
      <c r="F11" s="46"/>
      <c r="G11" s="46"/>
      <c r="H11" s="47" t="s">
        <v>190</v>
      </c>
      <c r="I11" s="49"/>
      <c r="J11" s="48">
        <v>6466</v>
      </c>
      <c r="K11" s="48">
        <v>1.8</v>
      </c>
      <c r="L11" s="48">
        <f t="shared" si="0"/>
        <v>11638.800000000001</v>
      </c>
      <c r="M11" s="148"/>
      <c r="N11" s="49"/>
      <c r="O11" s="163">
        <v>3</v>
      </c>
      <c r="P11" s="59"/>
      <c r="Q11" s="163">
        <v>2</v>
      </c>
      <c r="R11" s="49"/>
      <c r="S11" s="39">
        <f t="shared" si="1"/>
        <v>5</v>
      </c>
      <c r="T11" s="46" t="s">
        <v>403</v>
      </c>
      <c r="U11" s="39">
        <v>30</v>
      </c>
    </row>
    <row r="12" spans="1:21" s="52" customFormat="1" ht="90" thickBot="1">
      <c r="A12" s="46"/>
      <c r="B12" s="46" t="s">
        <v>302</v>
      </c>
      <c r="C12" s="46" t="s">
        <v>303</v>
      </c>
      <c r="D12" s="46" t="s">
        <v>99</v>
      </c>
      <c r="E12" s="46" t="s">
        <v>304</v>
      </c>
      <c r="F12" s="46"/>
      <c r="G12" s="46"/>
      <c r="H12" s="47"/>
      <c r="I12" s="49"/>
      <c r="J12" s="48">
        <v>6466</v>
      </c>
      <c r="K12" s="48">
        <v>1.8</v>
      </c>
      <c r="L12" s="48">
        <f t="shared" si="0"/>
        <v>11638.800000000001</v>
      </c>
      <c r="M12" s="148"/>
      <c r="N12" s="49"/>
      <c r="O12" s="163"/>
      <c r="P12" s="59"/>
      <c r="Q12" s="163">
        <v>11</v>
      </c>
      <c r="R12" s="49">
        <v>3</v>
      </c>
      <c r="S12" s="39">
        <f t="shared" si="1"/>
        <v>14</v>
      </c>
      <c r="T12" s="46" t="s">
        <v>428</v>
      </c>
      <c r="U12" s="39">
        <v>30</v>
      </c>
    </row>
    <row r="13" spans="1:21" s="52" customFormat="1" ht="90" thickBot="1">
      <c r="A13" s="46"/>
      <c r="B13" s="46" t="s">
        <v>58</v>
      </c>
      <c r="C13" s="46" t="s">
        <v>57</v>
      </c>
      <c r="D13" s="46" t="s">
        <v>59</v>
      </c>
      <c r="E13" s="46" t="s">
        <v>106</v>
      </c>
      <c r="F13" s="46"/>
      <c r="G13" s="46"/>
      <c r="H13" s="47" t="s">
        <v>208</v>
      </c>
      <c r="I13" s="49"/>
      <c r="J13" s="48">
        <v>6466</v>
      </c>
      <c r="K13" s="48">
        <v>1.8</v>
      </c>
      <c r="L13" s="48">
        <f t="shared" si="0"/>
        <v>11638.800000000001</v>
      </c>
      <c r="M13" s="148"/>
      <c r="N13" s="49"/>
      <c r="O13" s="163">
        <v>8</v>
      </c>
      <c r="P13" s="59"/>
      <c r="Q13" s="163">
        <v>10</v>
      </c>
      <c r="R13" s="49"/>
      <c r="S13" s="39">
        <f t="shared" si="1"/>
        <v>18</v>
      </c>
      <c r="T13" s="46" t="s">
        <v>106</v>
      </c>
      <c r="U13" s="39">
        <v>20</v>
      </c>
    </row>
    <row r="14" spans="1:21" s="40" customFormat="1" ht="13.5" thickBot="1">
      <c r="A14" s="34"/>
      <c r="B14" s="34" t="s">
        <v>185</v>
      </c>
      <c r="C14" s="34"/>
      <c r="D14" s="34"/>
      <c r="E14" s="34"/>
      <c r="F14" s="34"/>
      <c r="G14" s="34"/>
      <c r="H14" s="37"/>
      <c r="I14" s="39"/>
      <c r="J14" s="38"/>
      <c r="K14" s="38"/>
      <c r="L14" s="38">
        <f>SUM(L8:L13)</f>
        <v>69832.8</v>
      </c>
      <c r="M14" s="149">
        <f>M8+M9+M10+M11+M12+M13</f>
        <v>2</v>
      </c>
      <c r="N14" s="149">
        <f aca="true" t="shared" si="2" ref="N14:S14">N8+N9+N10+N11+N12+N13</f>
        <v>0</v>
      </c>
      <c r="O14" s="149">
        <f t="shared" si="2"/>
        <v>11</v>
      </c>
      <c r="P14" s="149">
        <f t="shared" si="2"/>
        <v>7</v>
      </c>
      <c r="Q14" s="149">
        <f t="shared" si="2"/>
        <v>26</v>
      </c>
      <c r="R14" s="149">
        <f t="shared" si="2"/>
        <v>6</v>
      </c>
      <c r="S14" s="149">
        <f t="shared" si="2"/>
        <v>52</v>
      </c>
      <c r="T14" s="149"/>
      <c r="U14" s="149"/>
    </row>
    <row r="15" spans="1:21" s="63" customFormat="1" ht="21" customHeight="1">
      <c r="A15" s="247" t="s">
        <v>56</v>
      </c>
      <c r="B15" s="282" t="s">
        <v>1</v>
      </c>
      <c r="C15" s="242" t="s">
        <v>2</v>
      </c>
      <c r="D15" s="242" t="s">
        <v>3</v>
      </c>
      <c r="E15" s="242" t="s">
        <v>104</v>
      </c>
      <c r="F15" s="242" t="s">
        <v>5</v>
      </c>
      <c r="G15" s="242" t="s">
        <v>6</v>
      </c>
      <c r="H15" s="242" t="s">
        <v>7</v>
      </c>
      <c r="I15" s="270" t="s">
        <v>8</v>
      </c>
      <c r="J15" s="248" t="s">
        <v>284</v>
      </c>
      <c r="K15" s="244" t="s">
        <v>285</v>
      </c>
      <c r="L15" s="244" t="s">
        <v>286</v>
      </c>
      <c r="M15" s="264" t="s">
        <v>11</v>
      </c>
      <c r="N15" s="264"/>
      <c r="O15" s="264"/>
      <c r="P15" s="264"/>
      <c r="Q15" s="264"/>
      <c r="R15" s="264"/>
      <c r="S15" s="265"/>
      <c r="T15" s="124"/>
      <c r="U15" s="124"/>
    </row>
    <row r="16" spans="1:21" s="64" customFormat="1" ht="27.75" customHeight="1">
      <c r="A16" s="245"/>
      <c r="B16" s="283"/>
      <c r="C16" s="243"/>
      <c r="D16" s="243"/>
      <c r="E16" s="243"/>
      <c r="F16" s="243"/>
      <c r="G16" s="243"/>
      <c r="H16" s="243"/>
      <c r="I16" s="240"/>
      <c r="J16" s="249"/>
      <c r="K16" s="245"/>
      <c r="L16" s="245"/>
      <c r="M16" s="250" t="s">
        <v>22</v>
      </c>
      <c r="N16" s="250"/>
      <c r="O16" s="250"/>
      <c r="P16" s="250"/>
      <c r="Q16" s="250"/>
      <c r="R16" s="250"/>
      <c r="S16" s="251"/>
      <c r="T16" s="258" t="s">
        <v>293</v>
      </c>
      <c r="U16" s="259"/>
    </row>
    <row r="17" spans="1:21" s="57" customFormat="1" ht="111.75" customHeight="1" thickBot="1">
      <c r="A17" s="297"/>
      <c r="B17" s="284"/>
      <c r="C17" s="238"/>
      <c r="D17" s="238"/>
      <c r="E17" s="238"/>
      <c r="F17" s="238"/>
      <c r="G17" s="238"/>
      <c r="H17" s="238"/>
      <c r="I17" s="235"/>
      <c r="J17" s="298"/>
      <c r="K17" s="246"/>
      <c r="L17" s="246"/>
      <c r="M17" s="150" t="s">
        <v>295</v>
      </c>
      <c r="N17" s="126" t="s">
        <v>296</v>
      </c>
      <c r="O17" s="164" t="s">
        <v>300</v>
      </c>
      <c r="P17" s="126" t="s">
        <v>297</v>
      </c>
      <c r="Q17" s="164" t="s">
        <v>301</v>
      </c>
      <c r="R17" s="127" t="s">
        <v>35</v>
      </c>
      <c r="S17" s="128" t="s">
        <v>37</v>
      </c>
      <c r="T17" s="299" t="s">
        <v>287</v>
      </c>
      <c r="U17" s="300"/>
    </row>
    <row r="18" spans="1:21" s="4" customFormat="1" ht="59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1"/>
      <c r="N18" s="15"/>
      <c r="O18" s="165"/>
      <c r="P18" s="61"/>
      <c r="Q18" s="165"/>
      <c r="R18" s="15"/>
      <c r="S18" s="62"/>
      <c r="T18" s="136" t="s">
        <v>402</v>
      </c>
      <c r="U18" s="136" t="s">
        <v>288</v>
      </c>
    </row>
    <row r="19" spans="1:21" s="4" customFormat="1" ht="13.5" thickBot="1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8</v>
      </c>
      <c r="I19" s="42"/>
      <c r="J19" s="42">
        <v>9</v>
      </c>
      <c r="K19" s="42">
        <v>10</v>
      </c>
      <c r="L19" s="42">
        <v>11</v>
      </c>
      <c r="M19" s="147">
        <v>12</v>
      </c>
      <c r="N19" s="42">
        <v>13</v>
      </c>
      <c r="O19" s="162">
        <v>14</v>
      </c>
      <c r="P19" s="58">
        <v>15</v>
      </c>
      <c r="Q19" s="162">
        <v>16</v>
      </c>
      <c r="R19" s="42">
        <v>17</v>
      </c>
      <c r="S19" s="44">
        <v>18</v>
      </c>
      <c r="T19" s="129">
        <v>38</v>
      </c>
      <c r="U19" s="129"/>
    </row>
    <row r="20" spans="1:21" s="52" customFormat="1" ht="90" thickBot="1">
      <c r="A20" s="46"/>
      <c r="B20" s="46" t="s">
        <v>62</v>
      </c>
      <c r="C20" s="46" t="s">
        <v>57</v>
      </c>
      <c r="D20" s="46" t="s">
        <v>63</v>
      </c>
      <c r="E20" s="46" t="s">
        <v>107</v>
      </c>
      <c r="F20" s="46"/>
      <c r="G20" s="46"/>
      <c r="H20" s="47" t="s">
        <v>130</v>
      </c>
      <c r="I20" s="49"/>
      <c r="J20" s="48">
        <v>6466</v>
      </c>
      <c r="K20" s="48">
        <v>1.8</v>
      </c>
      <c r="L20" s="48">
        <f aca="true" t="shared" si="3" ref="L20:L26">J20*K20</f>
        <v>11638.800000000001</v>
      </c>
      <c r="M20" s="152"/>
      <c r="N20" s="49"/>
      <c r="O20" s="163">
        <v>20.5</v>
      </c>
      <c r="P20" s="59"/>
      <c r="Q20" s="163">
        <v>5</v>
      </c>
      <c r="R20" s="49"/>
      <c r="S20" s="39">
        <f aca="true" t="shared" si="4" ref="S20:S25">M20+N20+O20+P20+Q20+R20</f>
        <v>25.5</v>
      </c>
      <c r="T20" s="46" t="s">
        <v>107</v>
      </c>
      <c r="U20" s="39">
        <v>20</v>
      </c>
    </row>
    <row r="21" spans="1:21" s="52" customFormat="1" ht="90" thickBot="1">
      <c r="A21" s="46"/>
      <c r="B21" s="46" t="s">
        <v>65</v>
      </c>
      <c r="C21" s="46" t="s">
        <v>57</v>
      </c>
      <c r="D21" s="46" t="s">
        <v>66</v>
      </c>
      <c r="E21" s="46" t="s">
        <v>197</v>
      </c>
      <c r="F21" s="46"/>
      <c r="G21" s="46"/>
      <c r="H21" s="47" t="s">
        <v>306</v>
      </c>
      <c r="I21" s="49"/>
      <c r="J21" s="48">
        <v>6466</v>
      </c>
      <c r="K21" s="48">
        <v>1.8</v>
      </c>
      <c r="L21" s="48">
        <f t="shared" si="3"/>
        <v>11638.800000000001</v>
      </c>
      <c r="M21" s="152"/>
      <c r="N21" s="49"/>
      <c r="O21" s="163"/>
      <c r="P21" s="59">
        <v>24</v>
      </c>
      <c r="Q21" s="163"/>
      <c r="R21" s="49">
        <v>4</v>
      </c>
      <c r="S21" s="39">
        <f t="shared" si="4"/>
        <v>28</v>
      </c>
      <c r="T21" s="46" t="s">
        <v>197</v>
      </c>
      <c r="U21" s="39">
        <v>20</v>
      </c>
    </row>
    <row r="22" spans="1:21" s="52" customFormat="1" ht="90" thickBot="1">
      <c r="A22" s="46"/>
      <c r="B22" s="46" t="s">
        <v>206</v>
      </c>
      <c r="C22" s="46" t="s">
        <v>57</v>
      </c>
      <c r="D22" s="46" t="s">
        <v>207</v>
      </c>
      <c r="E22" s="46"/>
      <c r="F22" s="46"/>
      <c r="G22" s="46"/>
      <c r="H22" s="47" t="s">
        <v>305</v>
      </c>
      <c r="I22" s="49"/>
      <c r="J22" s="48">
        <v>6466</v>
      </c>
      <c r="K22" s="48">
        <v>1.8</v>
      </c>
      <c r="L22" s="48">
        <f t="shared" si="3"/>
        <v>11638.800000000001</v>
      </c>
      <c r="M22" s="152"/>
      <c r="N22" s="49"/>
      <c r="O22" s="163"/>
      <c r="P22" s="59">
        <v>9.5</v>
      </c>
      <c r="Q22" s="163"/>
      <c r="R22" s="49">
        <v>4</v>
      </c>
      <c r="S22" s="39">
        <f t="shared" si="4"/>
        <v>13.5</v>
      </c>
      <c r="T22" s="46"/>
      <c r="U22" s="39"/>
    </row>
    <row r="23" spans="1:21" s="52" customFormat="1" ht="77.25" thickBot="1">
      <c r="A23" s="46"/>
      <c r="B23" s="46" t="s">
        <v>183</v>
      </c>
      <c r="C23" s="46" t="s">
        <v>69</v>
      </c>
      <c r="D23" s="46" t="s">
        <v>184</v>
      </c>
      <c r="E23" s="46" t="s">
        <v>198</v>
      </c>
      <c r="F23" s="46"/>
      <c r="G23" s="46"/>
      <c r="H23" s="47" t="s">
        <v>307</v>
      </c>
      <c r="I23" s="49"/>
      <c r="J23" s="48">
        <v>6466</v>
      </c>
      <c r="K23" s="48">
        <v>1.8</v>
      </c>
      <c r="L23" s="48">
        <f t="shared" si="3"/>
        <v>11638.800000000001</v>
      </c>
      <c r="M23" s="152"/>
      <c r="N23" s="49"/>
      <c r="O23" s="163">
        <v>11</v>
      </c>
      <c r="P23" s="59"/>
      <c r="Q23" s="163">
        <v>14.5</v>
      </c>
      <c r="R23" s="49"/>
      <c r="S23" s="39">
        <f t="shared" si="4"/>
        <v>25.5</v>
      </c>
      <c r="T23" s="46" t="s">
        <v>198</v>
      </c>
      <c r="U23" s="39">
        <v>30</v>
      </c>
    </row>
    <row r="24" spans="1:21" s="52" customFormat="1" ht="90" thickBot="1">
      <c r="A24" s="46"/>
      <c r="B24" s="46" t="s">
        <v>71</v>
      </c>
      <c r="C24" s="46" t="s">
        <v>72</v>
      </c>
      <c r="D24" s="46" t="s">
        <v>73</v>
      </c>
      <c r="E24" s="46" t="s">
        <v>108</v>
      </c>
      <c r="F24" s="46"/>
      <c r="G24" s="46"/>
      <c r="H24" s="47" t="s">
        <v>308</v>
      </c>
      <c r="I24" s="49"/>
      <c r="J24" s="48">
        <v>6466</v>
      </c>
      <c r="K24" s="48">
        <v>1.8</v>
      </c>
      <c r="L24" s="48">
        <f t="shared" si="3"/>
        <v>11638.800000000001</v>
      </c>
      <c r="M24" s="152"/>
      <c r="N24" s="49"/>
      <c r="O24" s="163"/>
      <c r="P24" s="59">
        <v>20.5</v>
      </c>
      <c r="Q24" s="163"/>
      <c r="R24" s="49"/>
      <c r="S24" s="39">
        <f t="shared" si="4"/>
        <v>20.5</v>
      </c>
      <c r="T24" s="46" t="s">
        <v>108</v>
      </c>
      <c r="U24" s="39">
        <v>20</v>
      </c>
    </row>
    <row r="25" spans="1:21" s="52" customFormat="1" ht="77.25" customHeight="1" thickBot="1">
      <c r="A25" s="46"/>
      <c r="B25" s="46" t="s">
        <v>186</v>
      </c>
      <c r="C25" s="46" t="s">
        <v>72</v>
      </c>
      <c r="D25" s="46" t="s">
        <v>70</v>
      </c>
      <c r="E25" s="46"/>
      <c r="F25" s="46"/>
      <c r="G25" s="46"/>
      <c r="H25" s="47" t="s">
        <v>309</v>
      </c>
      <c r="I25" s="49"/>
      <c r="J25" s="48">
        <v>6466</v>
      </c>
      <c r="K25" s="48">
        <v>1.8</v>
      </c>
      <c r="L25" s="48">
        <f t="shared" si="3"/>
        <v>11638.800000000001</v>
      </c>
      <c r="M25" s="152"/>
      <c r="N25" s="49"/>
      <c r="O25" s="163"/>
      <c r="P25" s="59">
        <v>7</v>
      </c>
      <c r="Q25" s="163"/>
      <c r="R25" s="49">
        <v>6</v>
      </c>
      <c r="S25" s="39">
        <f t="shared" si="4"/>
        <v>13</v>
      </c>
      <c r="T25" s="46"/>
      <c r="U25" s="39"/>
    </row>
    <row r="26" spans="1:21" s="52" customFormat="1" ht="90" thickBot="1">
      <c r="A26" s="46"/>
      <c r="B26" s="46" t="s">
        <v>74</v>
      </c>
      <c r="C26" s="46" t="s">
        <v>69</v>
      </c>
      <c r="D26" s="143" t="s">
        <v>75</v>
      </c>
      <c r="E26" s="46"/>
      <c r="F26" s="46"/>
      <c r="G26" s="46"/>
      <c r="H26" s="47" t="s">
        <v>310</v>
      </c>
      <c r="I26" s="49"/>
      <c r="J26" s="48">
        <v>6466</v>
      </c>
      <c r="K26" s="48">
        <v>1.8</v>
      </c>
      <c r="L26" s="48">
        <f t="shared" si="3"/>
        <v>11638.800000000001</v>
      </c>
      <c r="M26" s="152"/>
      <c r="N26" s="49"/>
      <c r="O26" s="163">
        <v>23.5</v>
      </c>
      <c r="P26" s="59"/>
      <c r="Q26" s="163">
        <v>5</v>
      </c>
      <c r="R26" s="49"/>
      <c r="S26" s="39">
        <f>M26+N26+O26+P26+Q26+R26</f>
        <v>28.5</v>
      </c>
      <c r="T26" s="46"/>
      <c r="U26" s="39"/>
    </row>
    <row r="27" spans="1:21" s="52" customFormat="1" ht="13.5" thickBot="1">
      <c r="A27" s="46"/>
      <c r="B27" s="46"/>
      <c r="C27" s="46"/>
      <c r="D27" s="46"/>
      <c r="E27" s="46"/>
      <c r="F27" s="46"/>
      <c r="G27" s="46"/>
      <c r="H27" s="47"/>
      <c r="I27" s="49"/>
      <c r="J27" s="48"/>
      <c r="K27" s="48"/>
      <c r="L27" s="48"/>
      <c r="M27" s="152">
        <f aca="true" t="shared" si="5" ref="M27:S27">M20+M21+M22+M23+M24+M25+M26</f>
        <v>0</v>
      </c>
      <c r="N27" s="49">
        <f t="shared" si="5"/>
        <v>0</v>
      </c>
      <c r="O27" s="163">
        <f t="shared" si="5"/>
        <v>55</v>
      </c>
      <c r="P27" s="49">
        <f t="shared" si="5"/>
        <v>61</v>
      </c>
      <c r="Q27" s="163">
        <f>Q20+Q21+Q22+Q23+Q24+Q25+Q26</f>
        <v>24.5</v>
      </c>
      <c r="R27" s="49">
        <f t="shared" si="5"/>
        <v>14</v>
      </c>
      <c r="S27" s="49">
        <f t="shared" si="5"/>
        <v>154.5</v>
      </c>
      <c r="T27" s="49"/>
      <c r="U27" s="49"/>
    </row>
    <row r="28" spans="1:21" s="63" customFormat="1" ht="30.75" customHeight="1">
      <c r="A28" s="247" t="s">
        <v>56</v>
      </c>
      <c r="B28" s="247" t="s">
        <v>1</v>
      </c>
      <c r="C28" s="247" t="s">
        <v>2</v>
      </c>
      <c r="D28" s="247" t="s">
        <v>3</v>
      </c>
      <c r="E28" s="247" t="s">
        <v>104</v>
      </c>
      <c r="F28" s="247" t="s">
        <v>5</v>
      </c>
      <c r="G28" s="247" t="s">
        <v>6</v>
      </c>
      <c r="H28" s="247" t="s">
        <v>7</v>
      </c>
      <c r="I28" s="270" t="s">
        <v>8</v>
      </c>
      <c r="J28" s="247" t="s">
        <v>284</v>
      </c>
      <c r="K28" s="244" t="s">
        <v>285</v>
      </c>
      <c r="L28" s="244" t="s">
        <v>286</v>
      </c>
      <c r="M28" s="264" t="s">
        <v>11</v>
      </c>
      <c r="N28" s="264"/>
      <c r="O28" s="264"/>
      <c r="P28" s="264"/>
      <c r="Q28" s="264"/>
      <c r="R28" s="264"/>
      <c r="S28" s="265"/>
      <c r="T28" s="124"/>
      <c r="U28" s="124"/>
    </row>
    <row r="29" spans="1:21" s="64" customFormat="1" ht="96" customHeight="1">
      <c r="A29" s="245"/>
      <c r="B29" s="245"/>
      <c r="C29" s="245"/>
      <c r="D29" s="245"/>
      <c r="E29" s="245"/>
      <c r="F29" s="245"/>
      <c r="G29" s="245"/>
      <c r="H29" s="245"/>
      <c r="I29" s="240"/>
      <c r="J29" s="245"/>
      <c r="K29" s="245"/>
      <c r="L29" s="245"/>
      <c r="M29" s="250" t="s">
        <v>22</v>
      </c>
      <c r="N29" s="250"/>
      <c r="O29" s="250"/>
      <c r="P29" s="250"/>
      <c r="Q29" s="250"/>
      <c r="R29" s="250"/>
      <c r="S29" s="251"/>
      <c r="T29" s="258" t="s">
        <v>293</v>
      </c>
      <c r="U29" s="259"/>
    </row>
    <row r="30" spans="1:21" s="57" customFormat="1" ht="70.5" customHeight="1" thickBot="1">
      <c r="A30" s="245"/>
      <c r="B30" s="245"/>
      <c r="C30" s="245"/>
      <c r="D30" s="245"/>
      <c r="E30" s="245"/>
      <c r="F30" s="245"/>
      <c r="G30" s="245"/>
      <c r="H30" s="245"/>
      <c r="I30" s="235"/>
      <c r="J30" s="245"/>
      <c r="K30" s="245"/>
      <c r="L30" s="245"/>
      <c r="M30" s="153" t="s">
        <v>295</v>
      </c>
      <c r="N30" s="133" t="s">
        <v>296</v>
      </c>
      <c r="O30" s="160" t="s">
        <v>300</v>
      </c>
      <c r="P30" s="133" t="s">
        <v>297</v>
      </c>
      <c r="Q30" s="160" t="s">
        <v>301</v>
      </c>
      <c r="R30" s="133" t="s">
        <v>35</v>
      </c>
      <c r="S30" s="134" t="s">
        <v>37</v>
      </c>
      <c r="T30" s="299" t="s">
        <v>287</v>
      </c>
      <c r="U30" s="300"/>
    </row>
    <row r="31" spans="1:21" s="64" customFormat="1" ht="67.5" customHeight="1">
      <c r="A31" s="246"/>
      <c r="B31" s="246"/>
      <c r="C31" s="246"/>
      <c r="D31" s="246"/>
      <c r="E31" s="246"/>
      <c r="F31" s="246"/>
      <c r="G31" s="246"/>
      <c r="H31" s="246"/>
      <c r="I31" s="131"/>
      <c r="J31" s="246"/>
      <c r="K31" s="246"/>
      <c r="L31" s="246"/>
      <c r="M31" s="154"/>
      <c r="N31" s="139"/>
      <c r="O31" s="161"/>
      <c r="P31" s="139"/>
      <c r="Q31" s="161"/>
      <c r="R31" s="139"/>
      <c r="S31" s="140"/>
      <c r="T31" s="136" t="s">
        <v>402</v>
      </c>
      <c r="U31" s="136" t="s">
        <v>288</v>
      </c>
    </row>
    <row r="32" spans="1:21" s="4" customFormat="1" ht="13.5" thickBot="1">
      <c r="A32" s="42">
        <v>1</v>
      </c>
      <c r="B32" s="42">
        <v>2</v>
      </c>
      <c r="C32" s="42">
        <v>3</v>
      </c>
      <c r="D32" s="42">
        <v>4</v>
      </c>
      <c r="E32" s="42">
        <v>5</v>
      </c>
      <c r="F32" s="42">
        <v>6</v>
      </c>
      <c r="G32" s="42">
        <v>7</v>
      </c>
      <c r="H32" s="42">
        <v>8</v>
      </c>
      <c r="I32" s="42"/>
      <c r="J32" s="42">
        <v>9</v>
      </c>
      <c r="K32" s="42">
        <v>10</v>
      </c>
      <c r="L32" s="42">
        <v>11</v>
      </c>
      <c r="M32" s="147">
        <v>12</v>
      </c>
      <c r="N32" s="42">
        <v>13</v>
      </c>
      <c r="O32" s="162">
        <v>14</v>
      </c>
      <c r="P32" s="58">
        <v>15</v>
      </c>
      <c r="Q32" s="162">
        <v>16</v>
      </c>
      <c r="R32" s="42">
        <v>17</v>
      </c>
      <c r="S32" s="44">
        <v>18</v>
      </c>
      <c r="T32" s="129">
        <v>38</v>
      </c>
      <c r="U32" s="129"/>
    </row>
    <row r="33" spans="1:21" s="52" customFormat="1" ht="88.5" customHeight="1" thickBot="1">
      <c r="A33" s="46"/>
      <c r="B33" s="46" t="s">
        <v>76</v>
      </c>
      <c r="C33" s="46" t="s">
        <v>142</v>
      </c>
      <c r="D33" s="46" t="s">
        <v>336</v>
      </c>
      <c r="E33" s="46"/>
      <c r="F33" s="46"/>
      <c r="G33" s="46"/>
      <c r="H33" s="47" t="s">
        <v>337</v>
      </c>
      <c r="I33" s="49"/>
      <c r="J33" s="48">
        <v>6466</v>
      </c>
      <c r="K33" s="48">
        <v>1.8</v>
      </c>
      <c r="L33" s="48">
        <f aca="true" t="shared" si="6" ref="L33:L39">J33*K33</f>
        <v>11638.800000000001</v>
      </c>
      <c r="M33" s="152"/>
      <c r="N33" s="49"/>
      <c r="O33" s="163"/>
      <c r="P33" s="59">
        <v>4</v>
      </c>
      <c r="Q33" s="163"/>
      <c r="R33" s="49"/>
      <c r="S33" s="39">
        <f aca="true" t="shared" si="7" ref="S33:S39">M33+N33+O33+P33+Q33+R33</f>
        <v>4</v>
      </c>
      <c r="T33" s="46"/>
      <c r="U33" s="39"/>
    </row>
    <row r="34" spans="1:21" s="52" customFormat="1" ht="77.25" thickBot="1">
      <c r="A34" s="46"/>
      <c r="B34" s="46" t="s">
        <v>77</v>
      </c>
      <c r="C34" s="46" t="s">
        <v>78</v>
      </c>
      <c r="D34" s="46" t="s">
        <v>79</v>
      </c>
      <c r="E34" s="46" t="s">
        <v>193</v>
      </c>
      <c r="F34" s="46"/>
      <c r="G34" s="46"/>
      <c r="H34" s="47" t="s">
        <v>321</v>
      </c>
      <c r="I34" s="49"/>
      <c r="J34" s="48">
        <v>6466</v>
      </c>
      <c r="K34" s="48">
        <v>1.8</v>
      </c>
      <c r="L34" s="48">
        <f t="shared" si="6"/>
        <v>11638.800000000001</v>
      </c>
      <c r="M34" s="152"/>
      <c r="N34" s="49"/>
      <c r="O34" s="163">
        <v>7</v>
      </c>
      <c r="P34" s="59">
        <v>4</v>
      </c>
      <c r="Q34" s="163">
        <v>7</v>
      </c>
      <c r="R34" s="49">
        <v>2</v>
      </c>
      <c r="S34" s="39">
        <f t="shared" si="7"/>
        <v>20</v>
      </c>
      <c r="T34" s="46" t="s">
        <v>193</v>
      </c>
      <c r="U34" s="39">
        <v>30</v>
      </c>
    </row>
    <row r="35" spans="1:21" s="52" customFormat="1" ht="90" thickBot="1">
      <c r="A35" s="46"/>
      <c r="B35" s="46" t="s">
        <v>80</v>
      </c>
      <c r="C35" s="46" t="s">
        <v>81</v>
      </c>
      <c r="D35" s="46" t="s">
        <v>82</v>
      </c>
      <c r="E35" s="46" t="s">
        <v>403</v>
      </c>
      <c r="F35" s="46"/>
      <c r="G35" s="46"/>
      <c r="H35" s="47" t="s">
        <v>320</v>
      </c>
      <c r="I35" s="49"/>
      <c r="J35" s="48">
        <v>6466</v>
      </c>
      <c r="K35" s="48">
        <v>1.8</v>
      </c>
      <c r="L35" s="48">
        <f t="shared" si="6"/>
        <v>11638.800000000001</v>
      </c>
      <c r="M35" s="152"/>
      <c r="N35" s="49"/>
      <c r="O35" s="163">
        <v>6</v>
      </c>
      <c r="P35" s="59">
        <v>2</v>
      </c>
      <c r="Q35" s="163">
        <v>8</v>
      </c>
      <c r="R35" s="49">
        <v>2</v>
      </c>
      <c r="S35" s="39">
        <f t="shared" si="7"/>
        <v>18</v>
      </c>
      <c r="T35" s="46" t="s">
        <v>403</v>
      </c>
      <c r="U35" s="39">
        <v>30</v>
      </c>
    </row>
    <row r="36" spans="1:21" s="52" customFormat="1" ht="77.25" thickBot="1">
      <c r="A36" s="46"/>
      <c r="B36" s="46" t="s">
        <v>84</v>
      </c>
      <c r="C36" s="46" t="s">
        <v>85</v>
      </c>
      <c r="D36" s="46" t="s">
        <v>86</v>
      </c>
      <c r="E36" s="46" t="s">
        <v>194</v>
      </c>
      <c r="F36" s="46"/>
      <c r="G36" s="46"/>
      <c r="H36" s="47" t="s">
        <v>319</v>
      </c>
      <c r="I36" s="49"/>
      <c r="J36" s="48">
        <v>6466</v>
      </c>
      <c r="K36" s="48">
        <v>1.8</v>
      </c>
      <c r="L36" s="48">
        <f t="shared" si="6"/>
        <v>11638.800000000001</v>
      </c>
      <c r="M36" s="152"/>
      <c r="N36" s="49"/>
      <c r="O36" s="163"/>
      <c r="P36" s="59"/>
      <c r="Q36" s="163"/>
      <c r="R36" s="49">
        <v>5</v>
      </c>
      <c r="S36" s="39">
        <f t="shared" si="7"/>
        <v>5</v>
      </c>
      <c r="T36" s="46" t="s">
        <v>194</v>
      </c>
      <c r="U36" s="39">
        <v>30</v>
      </c>
    </row>
    <row r="37" spans="1:21" s="52" customFormat="1" ht="90" thickBot="1">
      <c r="A37" s="46"/>
      <c r="B37" s="46" t="s">
        <v>168</v>
      </c>
      <c r="C37" s="46" t="s">
        <v>85</v>
      </c>
      <c r="D37" s="46" t="s">
        <v>172</v>
      </c>
      <c r="E37" s="46" t="s">
        <v>322</v>
      </c>
      <c r="F37" s="46"/>
      <c r="G37" s="46"/>
      <c r="H37" s="47" t="s">
        <v>318</v>
      </c>
      <c r="I37" s="49"/>
      <c r="J37" s="48">
        <v>6466</v>
      </c>
      <c r="K37" s="48">
        <v>1.8</v>
      </c>
      <c r="L37" s="48">
        <f t="shared" si="6"/>
        <v>11638.800000000001</v>
      </c>
      <c r="M37" s="152"/>
      <c r="N37" s="49"/>
      <c r="O37" s="163">
        <v>10</v>
      </c>
      <c r="P37" s="59">
        <v>7.5</v>
      </c>
      <c r="Q37" s="163">
        <v>8</v>
      </c>
      <c r="R37" s="49"/>
      <c r="S37" s="39">
        <f t="shared" si="7"/>
        <v>25.5</v>
      </c>
      <c r="T37" s="46" t="s">
        <v>322</v>
      </c>
      <c r="U37" s="39">
        <v>20</v>
      </c>
    </row>
    <row r="38" spans="1:21" s="52" customFormat="1" ht="115.5" thickBot="1">
      <c r="A38" s="46"/>
      <c r="B38" s="46" t="s">
        <v>88</v>
      </c>
      <c r="C38" s="46" t="s">
        <v>89</v>
      </c>
      <c r="D38" s="46" t="s">
        <v>210</v>
      </c>
      <c r="E38" s="46" t="s">
        <v>339</v>
      </c>
      <c r="F38" s="46"/>
      <c r="G38" s="46"/>
      <c r="H38" s="47" t="s">
        <v>317</v>
      </c>
      <c r="I38" s="49"/>
      <c r="J38" s="48">
        <v>6466</v>
      </c>
      <c r="K38" s="48">
        <v>1.8</v>
      </c>
      <c r="L38" s="48">
        <f t="shared" si="6"/>
        <v>11638.800000000001</v>
      </c>
      <c r="M38" s="152"/>
      <c r="N38" s="49"/>
      <c r="O38" s="163">
        <v>3.5</v>
      </c>
      <c r="P38" s="59">
        <v>5</v>
      </c>
      <c r="Q38" s="163">
        <v>4</v>
      </c>
      <c r="R38" s="49"/>
      <c r="S38" s="39">
        <f t="shared" si="7"/>
        <v>12.5</v>
      </c>
      <c r="T38" s="46" t="s">
        <v>339</v>
      </c>
      <c r="U38" s="39">
        <v>10</v>
      </c>
    </row>
    <row r="39" spans="1:21" s="52" customFormat="1" ht="90" thickBot="1">
      <c r="A39" s="46"/>
      <c r="B39" s="46" t="s">
        <v>156</v>
      </c>
      <c r="C39" s="46" t="s">
        <v>157</v>
      </c>
      <c r="D39" s="46" t="s">
        <v>158</v>
      </c>
      <c r="E39" s="46" t="s">
        <v>363</v>
      </c>
      <c r="F39" s="46"/>
      <c r="G39" s="46"/>
      <c r="H39" s="47" t="s">
        <v>200</v>
      </c>
      <c r="I39" s="49"/>
      <c r="J39" s="48">
        <v>6466</v>
      </c>
      <c r="K39" s="48">
        <v>1.8</v>
      </c>
      <c r="L39" s="48">
        <f t="shared" si="6"/>
        <v>11638.800000000001</v>
      </c>
      <c r="M39" s="152"/>
      <c r="N39" s="49"/>
      <c r="O39" s="163">
        <v>11.5</v>
      </c>
      <c r="P39" s="59">
        <v>6.5</v>
      </c>
      <c r="Q39" s="163">
        <v>9</v>
      </c>
      <c r="R39" s="49">
        <v>4</v>
      </c>
      <c r="S39" s="39">
        <f t="shared" si="7"/>
        <v>31</v>
      </c>
      <c r="T39" s="46" t="s">
        <v>363</v>
      </c>
      <c r="U39" s="39">
        <v>10</v>
      </c>
    </row>
    <row r="40" spans="1:21" s="40" customFormat="1" ht="13.5" thickBot="1">
      <c r="A40" s="34"/>
      <c r="B40" s="34" t="s">
        <v>185</v>
      </c>
      <c r="C40" s="34"/>
      <c r="D40" s="34"/>
      <c r="E40" s="34"/>
      <c r="F40" s="34"/>
      <c r="G40" s="34"/>
      <c r="H40" s="37"/>
      <c r="I40" s="39"/>
      <c r="J40" s="38"/>
      <c r="K40" s="38"/>
      <c r="L40" s="38"/>
      <c r="M40" s="149">
        <f aca="true" t="shared" si="8" ref="M40:S40">M39+M38+M37+M36+M35+M34+M33</f>
        <v>0</v>
      </c>
      <c r="N40" s="149">
        <f t="shared" si="8"/>
        <v>0</v>
      </c>
      <c r="O40" s="149">
        <f t="shared" si="8"/>
        <v>38</v>
      </c>
      <c r="P40" s="149">
        <f t="shared" si="8"/>
        <v>29</v>
      </c>
      <c r="Q40" s="149">
        <f>Q39+Q38+Q37+Q36+Q35+Q34+Q33</f>
        <v>36</v>
      </c>
      <c r="R40" s="149">
        <f t="shared" si="8"/>
        <v>13</v>
      </c>
      <c r="S40" s="149">
        <f t="shared" si="8"/>
        <v>116</v>
      </c>
      <c r="T40" s="149"/>
      <c r="U40" s="149"/>
    </row>
    <row r="41" spans="1:21" s="63" customFormat="1" ht="30.75" customHeight="1">
      <c r="A41" s="247" t="s">
        <v>56</v>
      </c>
      <c r="B41" s="247" t="s">
        <v>1</v>
      </c>
      <c r="C41" s="247" t="s">
        <v>2</v>
      </c>
      <c r="D41" s="247" t="s">
        <v>3</v>
      </c>
      <c r="E41" s="247" t="s">
        <v>104</v>
      </c>
      <c r="F41" s="247" t="s">
        <v>5</v>
      </c>
      <c r="G41" s="247" t="s">
        <v>6</v>
      </c>
      <c r="H41" s="247" t="s">
        <v>7</v>
      </c>
      <c r="I41" s="270" t="s">
        <v>8</v>
      </c>
      <c r="J41" s="247" t="s">
        <v>284</v>
      </c>
      <c r="K41" s="244" t="s">
        <v>285</v>
      </c>
      <c r="L41" s="244" t="s">
        <v>286</v>
      </c>
      <c r="M41" s="264" t="s">
        <v>11</v>
      </c>
      <c r="N41" s="264"/>
      <c r="O41" s="264"/>
      <c r="P41" s="264"/>
      <c r="Q41" s="264"/>
      <c r="R41" s="264"/>
      <c r="S41" s="265"/>
      <c r="T41" s="124"/>
      <c r="U41" s="124"/>
    </row>
    <row r="42" spans="1:21" s="64" customFormat="1" ht="96" customHeight="1">
      <c r="A42" s="245"/>
      <c r="B42" s="245"/>
      <c r="C42" s="245"/>
      <c r="D42" s="245"/>
      <c r="E42" s="245"/>
      <c r="F42" s="245"/>
      <c r="G42" s="245"/>
      <c r="H42" s="245"/>
      <c r="I42" s="240"/>
      <c r="J42" s="245"/>
      <c r="K42" s="245"/>
      <c r="L42" s="245"/>
      <c r="M42" s="250" t="s">
        <v>22</v>
      </c>
      <c r="N42" s="250"/>
      <c r="O42" s="250"/>
      <c r="P42" s="250"/>
      <c r="Q42" s="250"/>
      <c r="R42" s="250"/>
      <c r="S42" s="251"/>
      <c r="T42" s="258" t="s">
        <v>293</v>
      </c>
      <c r="U42" s="259"/>
    </row>
    <row r="43" spans="1:21" s="57" customFormat="1" ht="70.5" customHeight="1" thickBot="1">
      <c r="A43" s="245"/>
      <c r="B43" s="245"/>
      <c r="C43" s="245"/>
      <c r="D43" s="245"/>
      <c r="E43" s="245"/>
      <c r="F43" s="245"/>
      <c r="G43" s="245"/>
      <c r="H43" s="245"/>
      <c r="I43" s="235"/>
      <c r="J43" s="245"/>
      <c r="K43" s="245"/>
      <c r="L43" s="245"/>
      <c r="M43" s="153" t="s">
        <v>295</v>
      </c>
      <c r="N43" s="133" t="s">
        <v>296</v>
      </c>
      <c r="O43" s="160" t="s">
        <v>300</v>
      </c>
      <c r="P43" s="133" t="s">
        <v>297</v>
      </c>
      <c r="Q43" s="160" t="s">
        <v>301</v>
      </c>
      <c r="R43" s="133" t="s">
        <v>35</v>
      </c>
      <c r="S43" s="134" t="s">
        <v>37</v>
      </c>
      <c r="T43" s="299" t="s">
        <v>287</v>
      </c>
      <c r="U43" s="300"/>
    </row>
    <row r="44" spans="1:21" s="64" customFormat="1" ht="53.25" customHeight="1">
      <c r="A44" s="246"/>
      <c r="B44" s="246"/>
      <c r="C44" s="246"/>
      <c r="D44" s="246"/>
      <c r="E44" s="246"/>
      <c r="F44" s="246"/>
      <c r="G44" s="246"/>
      <c r="H44" s="246"/>
      <c r="I44" s="131"/>
      <c r="J44" s="246"/>
      <c r="K44" s="246"/>
      <c r="L44" s="246"/>
      <c r="M44" s="154"/>
      <c r="N44" s="139"/>
      <c r="O44" s="161"/>
      <c r="P44" s="139"/>
      <c r="Q44" s="161"/>
      <c r="R44" s="139"/>
      <c r="S44" s="140"/>
      <c r="T44" s="136" t="s">
        <v>402</v>
      </c>
      <c r="U44" s="136" t="s">
        <v>288</v>
      </c>
    </row>
    <row r="45" spans="1:21" s="4" customFormat="1" ht="13.5" thickBot="1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/>
      <c r="J45" s="42">
        <v>9</v>
      </c>
      <c r="K45" s="42">
        <v>10</v>
      </c>
      <c r="L45" s="42">
        <v>11</v>
      </c>
      <c r="M45" s="147">
        <v>12</v>
      </c>
      <c r="N45" s="42">
        <v>13</v>
      </c>
      <c r="O45" s="162">
        <v>14</v>
      </c>
      <c r="P45" s="58">
        <v>15</v>
      </c>
      <c r="Q45" s="162">
        <v>16</v>
      </c>
      <c r="R45" s="42">
        <v>17</v>
      </c>
      <c r="S45" s="44">
        <v>18</v>
      </c>
      <c r="T45" s="129">
        <v>38</v>
      </c>
      <c r="U45" s="129"/>
    </row>
    <row r="46" spans="1:21" s="52" customFormat="1" ht="99.75" customHeight="1" thickBot="1">
      <c r="A46" s="46"/>
      <c r="B46" s="46" t="s">
        <v>347</v>
      </c>
      <c r="C46" s="46" t="s">
        <v>98</v>
      </c>
      <c r="D46" s="46" t="s">
        <v>329</v>
      </c>
      <c r="E46" s="46"/>
      <c r="F46" s="46"/>
      <c r="G46" s="46"/>
      <c r="H46" s="47" t="s">
        <v>330</v>
      </c>
      <c r="I46" s="49"/>
      <c r="J46" s="48">
        <v>6466</v>
      </c>
      <c r="K46" s="48">
        <v>1.8</v>
      </c>
      <c r="L46" s="48">
        <f>J46*K46</f>
        <v>11638.800000000001</v>
      </c>
      <c r="M46" s="174">
        <v>6</v>
      </c>
      <c r="N46" s="175">
        <v>12</v>
      </c>
      <c r="O46" s="176"/>
      <c r="P46" s="177">
        <v>3</v>
      </c>
      <c r="Q46" s="176"/>
      <c r="R46" s="175"/>
      <c r="S46" s="178">
        <f>M46+N46+O46+P46+Q46+R46</f>
        <v>21</v>
      </c>
      <c r="T46" s="46"/>
      <c r="U46" s="39"/>
    </row>
    <row r="47" spans="1:21" s="52" customFormat="1" ht="102.75" thickBot="1">
      <c r="A47" s="46"/>
      <c r="B47" s="46" t="s">
        <v>94</v>
      </c>
      <c r="C47" s="46" t="s">
        <v>95</v>
      </c>
      <c r="D47" s="46" t="s">
        <v>96</v>
      </c>
      <c r="E47" s="46" t="s">
        <v>109</v>
      </c>
      <c r="F47" s="46"/>
      <c r="G47" s="46"/>
      <c r="H47" s="47" t="s">
        <v>311</v>
      </c>
      <c r="I47" s="49"/>
      <c r="J47" s="48">
        <v>6466</v>
      </c>
      <c r="K47" s="48">
        <v>1.8</v>
      </c>
      <c r="L47" s="48">
        <f aca="true" t="shared" si="9" ref="L47:L52">J47*K47</f>
        <v>11638.800000000001</v>
      </c>
      <c r="M47" s="152"/>
      <c r="N47" s="49"/>
      <c r="O47" s="163">
        <v>10.5</v>
      </c>
      <c r="P47" s="59">
        <v>11</v>
      </c>
      <c r="Q47" s="163">
        <v>5</v>
      </c>
      <c r="R47" s="49"/>
      <c r="S47" s="39">
        <f aca="true" t="shared" si="10" ref="S47:S52">M47+N47+O47+P47+Q47+R47</f>
        <v>26.5</v>
      </c>
      <c r="T47" s="46" t="s">
        <v>109</v>
      </c>
      <c r="U47" s="39">
        <v>20</v>
      </c>
    </row>
    <row r="48" spans="1:21" s="52" customFormat="1" ht="126" customHeight="1" thickBot="1">
      <c r="A48" s="46"/>
      <c r="B48" s="46" t="s">
        <v>100</v>
      </c>
      <c r="C48" s="46" t="s">
        <v>98</v>
      </c>
      <c r="D48" s="46" t="s">
        <v>356</v>
      </c>
      <c r="E48" s="46" t="s">
        <v>201</v>
      </c>
      <c r="F48" s="46"/>
      <c r="G48" s="46"/>
      <c r="H48" s="47" t="s">
        <v>312</v>
      </c>
      <c r="I48" s="49"/>
      <c r="J48" s="48">
        <v>6466</v>
      </c>
      <c r="K48" s="48">
        <v>1.5</v>
      </c>
      <c r="L48" s="48">
        <f t="shared" si="9"/>
        <v>9699</v>
      </c>
      <c r="M48" s="152">
        <v>2</v>
      </c>
      <c r="N48" s="49"/>
      <c r="O48" s="163">
        <v>4</v>
      </c>
      <c r="P48" s="59">
        <v>8</v>
      </c>
      <c r="Q48" s="163">
        <v>6</v>
      </c>
      <c r="R48" s="49"/>
      <c r="S48" s="39">
        <f t="shared" si="10"/>
        <v>20</v>
      </c>
      <c r="T48" s="46" t="s">
        <v>201</v>
      </c>
      <c r="U48" s="39">
        <v>20</v>
      </c>
    </row>
    <row r="49" spans="1:21" s="52" customFormat="1" ht="102.75" thickBot="1">
      <c r="A49" s="46"/>
      <c r="B49" s="46" t="s">
        <v>174</v>
      </c>
      <c r="C49" s="46" t="s">
        <v>98</v>
      </c>
      <c r="D49" s="46" t="s">
        <v>175</v>
      </c>
      <c r="E49" s="46"/>
      <c r="F49" s="46"/>
      <c r="G49" s="46"/>
      <c r="H49" s="47" t="s">
        <v>53</v>
      </c>
      <c r="I49" s="49"/>
      <c r="J49" s="48">
        <v>6466</v>
      </c>
      <c r="K49" s="48">
        <v>1.8</v>
      </c>
      <c r="L49" s="48">
        <f t="shared" si="9"/>
        <v>11638.800000000001</v>
      </c>
      <c r="M49" s="152"/>
      <c r="N49" s="49"/>
      <c r="O49" s="163">
        <v>5</v>
      </c>
      <c r="P49" s="59">
        <v>4</v>
      </c>
      <c r="Q49" s="163">
        <v>4</v>
      </c>
      <c r="R49" s="49"/>
      <c r="S49" s="39">
        <f t="shared" si="10"/>
        <v>13</v>
      </c>
      <c r="T49" s="46"/>
      <c r="U49" s="39"/>
    </row>
    <row r="50" spans="1:21" s="52" customFormat="1" ht="102.75" thickBot="1">
      <c r="A50" s="46"/>
      <c r="B50" s="46" t="s">
        <v>102</v>
      </c>
      <c r="C50" s="46" t="s">
        <v>68</v>
      </c>
      <c r="D50" s="46" t="s">
        <v>103</v>
      </c>
      <c r="E50" s="46" t="s">
        <v>111</v>
      </c>
      <c r="F50" s="46"/>
      <c r="G50" s="46"/>
      <c r="H50" s="47" t="s">
        <v>101</v>
      </c>
      <c r="I50" s="49"/>
      <c r="J50" s="48">
        <v>6466</v>
      </c>
      <c r="K50" s="48">
        <v>1.8</v>
      </c>
      <c r="L50" s="48">
        <f t="shared" si="9"/>
        <v>11638.800000000001</v>
      </c>
      <c r="M50" s="152">
        <v>4</v>
      </c>
      <c r="N50" s="49"/>
      <c r="O50" s="163">
        <v>15</v>
      </c>
      <c r="P50" s="59">
        <v>1.5</v>
      </c>
      <c r="Q50" s="163">
        <v>6</v>
      </c>
      <c r="R50" s="49"/>
      <c r="S50" s="39">
        <f t="shared" si="10"/>
        <v>26.5</v>
      </c>
      <c r="T50" s="46" t="s">
        <v>111</v>
      </c>
      <c r="U50" s="39">
        <v>10</v>
      </c>
    </row>
    <row r="51" spans="1:21" s="52" customFormat="1" ht="90" thickBot="1">
      <c r="A51" s="46"/>
      <c r="B51" s="46" t="s">
        <v>114</v>
      </c>
      <c r="C51" s="46" t="s">
        <v>68</v>
      </c>
      <c r="D51" s="46" t="s">
        <v>115</v>
      </c>
      <c r="E51" s="46"/>
      <c r="F51" s="46"/>
      <c r="G51" s="46"/>
      <c r="H51" s="47" t="s">
        <v>147</v>
      </c>
      <c r="I51" s="49"/>
      <c r="J51" s="48">
        <v>6466</v>
      </c>
      <c r="K51" s="48">
        <v>1.8</v>
      </c>
      <c r="L51" s="48">
        <f t="shared" si="9"/>
        <v>11638.800000000001</v>
      </c>
      <c r="M51" s="152">
        <v>6</v>
      </c>
      <c r="N51" s="49"/>
      <c r="O51" s="163">
        <v>15</v>
      </c>
      <c r="P51" s="59"/>
      <c r="Q51" s="163">
        <v>10</v>
      </c>
      <c r="R51" s="49"/>
      <c r="S51" s="39">
        <f t="shared" si="10"/>
        <v>31</v>
      </c>
      <c r="T51" s="46"/>
      <c r="U51" s="39"/>
    </row>
    <row r="52" spans="1:21" s="52" customFormat="1" ht="77.25" thickBot="1">
      <c r="A52" s="46"/>
      <c r="B52" s="46" t="s">
        <v>422</v>
      </c>
      <c r="C52" s="46" t="s">
        <v>118</v>
      </c>
      <c r="D52" s="46" t="s">
        <v>119</v>
      </c>
      <c r="E52" s="46"/>
      <c r="F52" s="46"/>
      <c r="G52" s="46"/>
      <c r="H52" s="47" t="s">
        <v>279</v>
      </c>
      <c r="I52" s="49"/>
      <c r="J52" s="48">
        <v>6466</v>
      </c>
      <c r="K52" s="48">
        <v>1.8</v>
      </c>
      <c r="L52" s="48">
        <f t="shared" si="9"/>
        <v>11638.800000000001</v>
      </c>
      <c r="M52" s="152"/>
      <c r="N52" s="49"/>
      <c r="O52" s="163">
        <v>10</v>
      </c>
      <c r="P52" s="59">
        <v>10</v>
      </c>
      <c r="Q52" s="163"/>
      <c r="R52" s="49"/>
      <c r="S52" s="39">
        <f t="shared" si="10"/>
        <v>20</v>
      </c>
      <c r="T52" s="46"/>
      <c r="U52" s="39"/>
    </row>
    <row r="53" spans="1:21" s="52" customFormat="1" ht="13.5" thickBot="1">
      <c r="A53" s="46"/>
      <c r="B53" s="46"/>
      <c r="C53" s="46"/>
      <c r="D53" s="46"/>
      <c r="E53" s="46"/>
      <c r="F53" s="46"/>
      <c r="G53" s="46"/>
      <c r="H53" s="47"/>
      <c r="I53" s="49"/>
      <c r="J53" s="48"/>
      <c r="K53" s="48"/>
      <c r="L53" s="48"/>
      <c r="M53" s="152">
        <f aca="true" t="shared" si="11" ref="M53:S53">M52+M51+M50+M49+M48+M47+M46</f>
        <v>18</v>
      </c>
      <c r="N53" s="49">
        <f t="shared" si="11"/>
        <v>12</v>
      </c>
      <c r="O53" s="163">
        <f t="shared" si="11"/>
        <v>59.5</v>
      </c>
      <c r="P53" s="49">
        <f t="shared" si="11"/>
        <v>37.5</v>
      </c>
      <c r="Q53" s="163">
        <f>Q52+Q51+Q50+Q49+Q48+Q47+Q46</f>
        <v>31</v>
      </c>
      <c r="R53" s="49">
        <f t="shared" si="11"/>
        <v>0</v>
      </c>
      <c r="S53" s="49">
        <f t="shared" si="11"/>
        <v>158</v>
      </c>
      <c r="T53" s="49"/>
      <c r="U53" s="49"/>
    </row>
    <row r="54" spans="1:21" s="63" customFormat="1" ht="30.75" customHeight="1">
      <c r="A54" s="247" t="s">
        <v>56</v>
      </c>
      <c r="B54" s="247" t="s">
        <v>1</v>
      </c>
      <c r="C54" s="247" t="s">
        <v>2</v>
      </c>
      <c r="D54" s="247" t="s">
        <v>3</v>
      </c>
      <c r="E54" s="247" t="s">
        <v>104</v>
      </c>
      <c r="F54" s="247" t="s">
        <v>5</v>
      </c>
      <c r="G54" s="247" t="s">
        <v>6</v>
      </c>
      <c r="H54" s="247" t="s">
        <v>7</v>
      </c>
      <c r="I54" s="270" t="s">
        <v>8</v>
      </c>
      <c r="J54" s="247" t="s">
        <v>284</v>
      </c>
      <c r="K54" s="244" t="s">
        <v>285</v>
      </c>
      <c r="L54" s="244" t="s">
        <v>286</v>
      </c>
      <c r="M54" s="264" t="s">
        <v>11</v>
      </c>
      <c r="N54" s="264"/>
      <c r="O54" s="264"/>
      <c r="P54" s="264"/>
      <c r="Q54" s="264"/>
      <c r="R54" s="264"/>
      <c r="S54" s="265"/>
      <c r="T54" s="124"/>
      <c r="U54" s="124"/>
    </row>
    <row r="55" spans="1:21" s="64" customFormat="1" ht="96" customHeight="1">
      <c r="A55" s="245"/>
      <c r="B55" s="245"/>
      <c r="C55" s="245"/>
      <c r="D55" s="245"/>
      <c r="E55" s="245"/>
      <c r="F55" s="245"/>
      <c r="G55" s="245"/>
      <c r="H55" s="245"/>
      <c r="I55" s="240"/>
      <c r="J55" s="245"/>
      <c r="K55" s="245"/>
      <c r="L55" s="245"/>
      <c r="M55" s="250" t="s">
        <v>22</v>
      </c>
      <c r="N55" s="250"/>
      <c r="O55" s="250"/>
      <c r="P55" s="250"/>
      <c r="Q55" s="250"/>
      <c r="R55" s="250"/>
      <c r="S55" s="251"/>
      <c r="T55" s="258" t="s">
        <v>293</v>
      </c>
      <c r="U55" s="259"/>
    </row>
    <row r="56" spans="1:21" s="57" customFormat="1" ht="70.5" customHeight="1" thickBot="1">
      <c r="A56" s="245"/>
      <c r="B56" s="245"/>
      <c r="C56" s="245"/>
      <c r="D56" s="245"/>
      <c r="E56" s="245"/>
      <c r="F56" s="245"/>
      <c r="G56" s="245"/>
      <c r="H56" s="245"/>
      <c r="I56" s="235"/>
      <c r="J56" s="245"/>
      <c r="K56" s="245"/>
      <c r="L56" s="245"/>
      <c r="M56" s="153" t="s">
        <v>295</v>
      </c>
      <c r="N56" s="133" t="s">
        <v>296</v>
      </c>
      <c r="O56" s="160" t="s">
        <v>300</v>
      </c>
      <c r="P56" s="133" t="s">
        <v>297</v>
      </c>
      <c r="Q56" s="160" t="s">
        <v>301</v>
      </c>
      <c r="R56" s="133" t="s">
        <v>35</v>
      </c>
      <c r="S56" s="134" t="s">
        <v>37</v>
      </c>
      <c r="T56" s="299" t="s">
        <v>287</v>
      </c>
      <c r="U56" s="300"/>
    </row>
    <row r="57" spans="1:21" s="64" customFormat="1" ht="46.5" customHeight="1">
      <c r="A57" s="246"/>
      <c r="B57" s="246"/>
      <c r="C57" s="246"/>
      <c r="D57" s="246"/>
      <c r="E57" s="246"/>
      <c r="F57" s="246"/>
      <c r="G57" s="246"/>
      <c r="H57" s="246"/>
      <c r="I57" s="131"/>
      <c r="J57" s="246"/>
      <c r="K57" s="246"/>
      <c r="L57" s="246"/>
      <c r="M57" s="154"/>
      <c r="N57" s="139"/>
      <c r="O57" s="161"/>
      <c r="P57" s="139"/>
      <c r="Q57" s="161"/>
      <c r="R57" s="139"/>
      <c r="S57" s="140"/>
      <c r="T57" s="136" t="s">
        <v>402</v>
      </c>
      <c r="U57" s="136" t="s">
        <v>288</v>
      </c>
    </row>
    <row r="58" spans="1:21" s="4" customFormat="1" ht="13.5" thickBot="1">
      <c r="A58" s="42">
        <v>1</v>
      </c>
      <c r="B58" s="42">
        <v>2</v>
      </c>
      <c r="C58" s="42">
        <v>3</v>
      </c>
      <c r="D58" s="42">
        <v>4</v>
      </c>
      <c r="E58" s="42">
        <v>5</v>
      </c>
      <c r="F58" s="42">
        <v>6</v>
      </c>
      <c r="G58" s="42">
        <v>7</v>
      </c>
      <c r="H58" s="42">
        <v>8</v>
      </c>
      <c r="I58" s="42"/>
      <c r="J58" s="42">
        <v>9</v>
      </c>
      <c r="K58" s="42">
        <v>10</v>
      </c>
      <c r="L58" s="42">
        <v>11</v>
      </c>
      <c r="M58" s="147">
        <v>12</v>
      </c>
      <c r="N58" s="42">
        <v>13</v>
      </c>
      <c r="O58" s="162">
        <v>14</v>
      </c>
      <c r="P58" s="58">
        <v>15</v>
      </c>
      <c r="Q58" s="162">
        <v>16</v>
      </c>
      <c r="R58" s="42">
        <v>17</v>
      </c>
      <c r="S58" s="44">
        <v>18</v>
      </c>
      <c r="T58" s="129">
        <v>38</v>
      </c>
      <c r="U58" s="129"/>
    </row>
    <row r="59" spans="1:21" s="52" customFormat="1" ht="132" customHeight="1" thickBot="1">
      <c r="A59" s="46"/>
      <c r="B59" s="46" t="s">
        <v>120</v>
      </c>
      <c r="C59" s="46" t="s">
        <v>121</v>
      </c>
      <c r="D59" s="46" t="s">
        <v>122</v>
      </c>
      <c r="E59" s="46" t="s">
        <v>322</v>
      </c>
      <c r="F59" s="46"/>
      <c r="G59" s="46"/>
      <c r="H59" s="47" t="s">
        <v>199</v>
      </c>
      <c r="I59" s="49"/>
      <c r="J59" s="48">
        <v>6466</v>
      </c>
      <c r="K59" s="48">
        <v>1.5</v>
      </c>
      <c r="L59" s="48">
        <f aca="true" t="shared" si="12" ref="L59:L65">J59*K59</f>
        <v>9699</v>
      </c>
      <c r="M59" s="152">
        <v>18</v>
      </c>
      <c r="N59" s="49"/>
      <c r="O59" s="163"/>
      <c r="P59" s="59"/>
      <c r="Q59" s="163"/>
      <c r="R59" s="49"/>
      <c r="S59" s="39">
        <f aca="true" t="shared" si="13" ref="S59:S64">M59+N59+O59+P59+Q59+R59</f>
        <v>18</v>
      </c>
      <c r="T59" s="46" t="s">
        <v>322</v>
      </c>
      <c r="U59" s="39">
        <v>20</v>
      </c>
    </row>
    <row r="60" spans="1:21" s="52" customFormat="1" ht="137.25" customHeight="1" thickBot="1">
      <c r="A60" s="46"/>
      <c r="B60" s="46" t="s">
        <v>313</v>
      </c>
      <c r="C60" s="46" t="s">
        <v>121</v>
      </c>
      <c r="D60" s="46" t="s">
        <v>323</v>
      </c>
      <c r="E60" s="46"/>
      <c r="F60" s="46"/>
      <c r="G60" s="46"/>
      <c r="H60" s="47"/>
      <c r="I60" s="49"/>
      <c r="J60" s="48">
        <v>6466</v>
      </c>
      <c r="K60" s="48">
        <v>1.8</v>
      </c>
      <c r="L60" s="48">
        <f t="shared" si="12"/>
        <v>11638.800000000001</v>
      </c>
      <c r="M60" s="152"/>
      <c r="N60" s="49">
        <v>21</v>
      </c>
      <c r="O60" s="163"/>
      <c r="P60" s="59"/>
      <c r="Q60" s="163"/>
      <c r="R60" s="49"/>
      <c r="S60" s="39">
        <f t="shared" si="13"/>
        <v>21</v>
      </c>
      <c r="T60" s="46"/>
      <c r="U60" s="39"/>
    </row>
    <row r="61" spans="1:21" s="52" customFormat="1" ht="102.75" thickBot="1">
      <c r="A61" s="46"/>
      <c r="B61" s="46" t="s">
        <v>314</v>
      </c>
      <c r="C61" s="46" t="s">
        <v>121</v>
      </c>
      <c r="D61" s="46" t="s">
        <v>123</v>
      </c>
      <c r="E61" s="46"/>
      <c r="F61" s="46"/>
      <c r="G61" s="46"/>
      <c r="H61" s="47" t="s">
        <v>202</v>
      </c>
      <c r="I61" s="49"/>
      <c r="J61" s="48">
        <v>6466</v>
      </c>
      <c r="K61" s="48">
        <v>1.8</v>
      </c>
      <c r="L61" s="48">
        <f t="shared" si="12"/>
        <v>11638.800000000001</v>
      </c>
      <c r="M61" s="152">
        <v>18</v>
      </c>
      <c r="N61" s="49"/>
      <c r="O61" s="163"/>
      <c r="P61" s="59"/>
      <c r="Q61" s="163"/>
      <c r="R61" s="49"/>
      <c r="S61" s="39">
        <f t="shared" si="13"/>
        <v>18</v>
      </c>
      <c r="T61" s="46"/>
      <c r="U61" s="39">
        <v>30</v>
      </c>
    </row>
    <row r="62" spans="1:21" s="52" customFormat="1" ht="77.25" thickBot="1">
      <c r="A62" s="46"/>
      <c r="B62" s="46" t="s">
        <v>124</v>
      </c>
      <c r="C62" s="46" t="s">
        <v>121</v>
      </c>
      <c r="D62" s="46" t="s">
        <v>125</v>
      </c>
      <c r="E62" s="46" t="s">
        <v>324</v>
      </c>
      <c r="F62" s="46"/>
      <c r="G62" s="46"/>
      <c r="H62" s="47" t="s">
        <v>204</v>
      </c>
      <c r="I62" s="49"/>
      <c r="J62" s="48">
        <v>6466</v>
      </c>
      <c r="K62" s="48">
        <v>1.8</v>
      </c>
      <c r="L62" s="48">
        <f t="shared" si="12"/>
        <v>11638.800000000001</v>
      </c>
      <c r="M62" s="152"/>
      <c r="N62" s="49">
        <v>23</v>
      </c>
      <c r="O62" s="163"/>
      <c r="P62" s="59"/>
      <c r="Q62" s="163"/>
      <c r="R62" s="49"/>
      <c r="S62" s="39">
        <f t="shared" si="13"/>
        <v>23</v>
      </c>
      <c r="T62" s="46" t="s">
        <v>420</v>
      </c>
      <c r="U62" s="39">
        <v>30</v>
      </c>
    </row>
    <row r="63" spans="1:21" s="52" customFormat="1" ht="90" thickBot="1">
      <c r="A63" s="46"/>
      <c r="B63" s="46" t="s">
        <v>126</v>
      </c>
      <c r="C63" s="46" t="s">
        <v>121</v>
      </c>
      <c r="D63" s="46" t="s">
        <v>127</v>
      </c>
      <c r="E63" s="46" t="s">
        <v>128</v>
      </c>
      <c r="F63" s="46"/>
      <c r="G63" s="46"/>
      <c r="H63" s="47" t="s">
        <v>325</v>
      </c>
      <c r="I63" s="49"/>
      <c r="J63" s="48">
        <v>6466</v>
      </c>
      <c r="K63" s="48">
        <v>1.8</v>
      </c>
      <c r="L63" s="48">
        <f t="shared" si="12"/>
        <v>11638.800000000001</v>
      </c>
      <c r="M63" s="152">
        <v>19</v>
      </c>
      <c r="N63" s="49"/>
      <c r="O63" s="163"/>
      <c r="P63" s="59"/>
      <c r="Q63" s="163"/>
      <c r="R63" s="49"/>
      <c r="S63" s="39">
        <f t="shared" si="13"/>
        <v>19</v>
      </c>
      <c r="T63" s="46" t="s">
        <v>128</v>
      </c>
      <c r="U63" s="39">
        <v>30</v>
      </c>
    </row>
    <row r="64" spans="1:21" s="52" customFormat="1" ht="90" thickBot="1">
      <c r="A64" s="46"/>
      <c r="B64" s="46" t="s">
        <v>275</v>
      </c>
      <c r="C64" s="46" t="s">
        <v>116</v>
      </c>
      <c r="D64" s="46" t="s">
        <v>394</v>
      </c>
      <c r="E64" s="46" t="s">
        <v>117</v>
      </c>
      <c r="F64" s="46"/>
      <c r="G64" s="46"/>
      <c r="H64" s="47" t="s">
        <v>326</v>
      </c>
      <c r="I64" s="49"/>
      <c r="J64" s="48">
        <v>6466</v>
      </c>
      <c r="K64" s="48">
        <v>1.8</v>
      </c>
      <c r="L64" s="48">
        <f t="shared" si="12"/>
        <v>11638.800000000001</v>
      </c>
      <c r="M64" s="152"/>
      <c r="N64" s="49">
        <v>22</v>
      </c>
      <c r="O64" s="163"/>
      <c r="P64" s="59"/>
      <c r="Q64" s="163"/>
      <c r="R64" s="49"/>
      <c r="S64" s="39">
        <f t="shared" si="13"/>
        <v>22</v>
      </c>
      <c r="T64" s="46" t="s">
        <v>117</v>
      </c>
      <c r="U64" s="39">
        <v>20</v>
      </c>
    </row>
    <row r="65" spans="1:21" s="52" customFormat="1" ht="77.25" thickBot="1">
      <c r="A65" s="46"/>
      <c r="B65" s="46" t="s">
        <v>129</v>
      </c>
      <c r="C65" s="46" t="s">
        <v>121</v>
      </c>
      <c r="D65" s="46" t="s">
        <v>133</v>
      </c>
      <c r="E65" s="46" t="s">
        <v>328</v>
      </c>
      <c r="F65" s="46"/>
      <c r="G65" s="46"/>
      <c r="H65" s="47" t="s">
        <v>327</v>
      </c>
      <c r="I65" s="49"/>
      <c r="J65" s="48">
        <v>6466</v>
      </c>
      <c r="K65" s="48">
        <v>1.8</v>
      </c>
      <c r="L65" s="48">
        <f t="shared" si="12"/>
        <v>11638.800000000001</v>
      </c>
      <c r="M65" s="152">
        <v>18</v>
      </c>
      <c r="N65" s="49">
        <v>2</v>
      </c>
      <c r="O65" s="163"/>
      <c r="P65" s="59"/>
      <c r="Q65" s="163"/>
      <c r="R65" s="49"/>
      <c r="S65" s="39">
        <f>M65+N65+O65+P65+Q65+R65</f>
        <v>20</v>
      </c>
      <c r="T65" s="46" t="s">
        <v>328</v>
      </c>
      <c r="U65" s="39">
        <v>30</v>
      </c>
    </row>
    <row r="66" spans="1:21" s="40" customFormat="1" ht="13.5" thickBot="1">
      <c r="A66" s="34"/>
      <c r="B66" s="34" t="s">
        <v>185</v>
      </c>
      <c r="C66" s="34"/>
      <c r="D66" s="34"/>
      <c r="E66" s="34"/>
      <c r="F66" s="34"/>
      <c r="G66" s="34"/>
      <c r="H66" s="37"/>
      <c r="I66" s="39"/>
      <c r="J66" s="38"/>
      <c r="K66" s="38"/>
      <c r="L66" s="38"/>
      <c r="M66" s="149">
        <f aca="true" t="shared" si="14" ref="M66:S66">M65+M64+M63+M62+M61+M60+M59</f>
        <v>73</v>
      </c>
      <c r="N66" s="39">
        <f t="shared" si="14"/>
        <v>68</v>
      </c>
      <c r="O66" s="149">
        <f t="shared" si="14"/>
        <v>0</v>
      </c>
      <c r="P66" s="39">
        <f t="shared" si="14"/>
        <v>0</v>
      </c>
      <c r="Q66" s="149">
        <f>Q65+Q64+Q63+Q62+Q61+Q60+Q59</f>
        <v>0</v>
      </c>
      <c r="R66" s="39">
        <f t="shared" si="14"/>
        <v>0</v>
      </c>
      <c r="S66" s="39">
        <f t="shared" si="14"/>
        <v>141</v>
      </c>
      <c r="T66" s="39"/>
      <c r="U66" s="39"/>
    </row>
    <row r="67" spans="1:21" s="63" customFormat="1" ht="30.75" customHeight="1">
      <c r="A67" s="247" t="s">
        <v>56</v>
      </c>
      <c r="B67" s="247" t="s">
        <v>1</v>
      </c>
      <c r="C67" s="247" t="s">
        <v>2</v>
      </c>
      <c r="D67" s="247" t="s">
        <v>3</v>
      </c>
      <c r="E67" s="247" t="s">
        <v>104</v>
      </c>
      <c r="F67" s="247" t="s">
        <v>5</v>
      </c>
      <c r="G67" s="247" t="s">
        <v>6</v>
      </c>
      <c r="H67" s="247" t="s">
        <v>7</v>
      </c>
      <c r="I67" s="270" t="s">
        <v>8</v>
      </c>
      <c r="J67" s="247" t="s">
        <v>284</v>
      </c>
      <c r="K67" s="247" t="s">
        <v>285</v>
      </c>
      <c r="L67" s="247" t="s">
        <v>286</v>
      </c>
      <c r="M67" s="294" t="s">
        <v>11</v>
      </c>
      <c r="N67" s="264"/>
      <c r="O67" s="264"/>
      <c r="P67" s="264"/>
      <c r="Q67" s="264"/>
      <c r="R67" s="264"/>
      <c r="S67" s="264"/>
      <c r="T67" s="124"/>
      <c r="U67" s="124"/>
    </row>
    <row r="68" spans="1:21" s="64" customFormat="1" ht="96" customHeight="1">
      <c r="A68" s="245"/>
      <c r="B68" s="245"/>
      <c r="C68" s="245"/>
      <c r="D68" s="245"/>
      <c r="E68" s="245"/>
      <c r="F68" s="245"/>
      <c r="G68" s="245"/>
      <c r="H68" s="245"/>
      <c r="I68" s="240"/>
      <c r="J68" s="245"/>
      <c r="K68" s="245"/>
      <c r="L68" s="245"/>
      <c r="M68" s="295" t="s">
        <v>22</v>
      </c>
      <c r="N68" s="250"/>
      <c r="O68" s="250"/>
      <c r="P68" s="250"/>
      <c r="Q68" s="250"/>
      <c r="R68" s="250"/>
      <c r="S68" s="296"/>
      <c r="T68" s="258" t="s">
        <v>293</v>
      </c>
      <c r="U68" s="259"/>
    </row>
    <row r="69" spans="1:21" s="57" customFormat="1" ht="70.5" customHeight="1" thickBot="1">
      <c r="A69" s="245"/>
      <c r="B69" s="245"/>
      <c r="C69" s="245"/>
      <c r="D69" s="245"/>
      <c r="E69" s="245"/>
      <c r="F69" s="245"/>
      <c r="G69" s="245"/>
      <c r="H69" s="245"/>
      <c r="I69" s="235"/>
      <c r="J69" s="245"/>
      <c r="K69" s="245"/>
      <c r="L69" s="245"/>
      <c r="M69" s="153" t="s">
        <v>295</v>
      </c>
      <c r="N69" s="133" t="s">
        <v>296</v>
      </c>
      <c r="O69" s="160" t="s">
        <v>300</v>
      </c>
      <c r="P69" s="133" t="s">
        <v>297</v>
      </c>
      <c r="Q69" s="160" t="s">
        <v>301</v>
      </c>
      <c r="R69" s="133" t="s">
        <v>35</v>
      </c>
      <c r="S69" s="134" t="s">
        <v>37</v>
      </c>
      <c r="T69" s="299" t="s">
        <v>287</v>
      </c>
      <c r="U69" s="300"/>
    </row>
    <row r="70" spans="1:21" s="64" customFormat="1" ht="54.75" customHeight="1">
      <c r="A70" s="246"/>
      <c r="B70" s="246"/>
      <c r="C70" s="246"/>
      <c r="D70" s="246"/>
      <c r="E70" s="246"/>
      <c r="F70" s="246"/>
      <c r="G70" s="246"/>
      <c r="H70" s="246"/>
      <c r="I70" s="131"/>
      <c r="J70" s="246"/>
      <c r="K70" s="246"/>
      <c r="L70" s="246"/>
      <c r="M70" s="154"/>
      <c r="N70" s="139"/>
      <c r="O70" s="161"/>
      <c r="P70" s="139"/>
      <c r="Q70" s="161"/>
      <c r="R70" s="139"/>
      <c r="S70" s="140"/>
      <c r="T70" s="136" t="s">
        <v>402</v>
      </c>
      <c r="U70" s="136" t="s">
        <v>288</v>
      </c>
    </row>
    <row r="71" spans="1:21" s="4" customFormat="1" ht="13.5" thickBot="1">
      <c r="A71" s="42">
        <v>1</v>
      </c>
      <c r="B71" s="42">
        <v>2</v>
      </c>
      <c r="C71" s="42">
        <v>3</v>
      </c>
      <c r="D71" s="42">
        <v>4</v>
      </c>
      <c r="E71" s="42">
        <v>5</v>
      </c>
      <c r="F71" s="42">
        <v>6</v>
      </c>
      <c r="G71" s="42">
        <v>7</v>
      </c>
      <c r="H71" s="42">
        <v>8</v>
      </c>
      <c r="I71" s="42"/>
      <c r="J71" s="42">
        <v>9</v>
      </c>
      <c r="K71" s="42">
        <v>10</v>
      </c>
      <c r="L71" s="42">
        <v>11</v>
      </c>
      <c r="M71" s="147">
        <v>12</v>
      </c>
      <c r="N71" s="42">
        <v>13</v>
      </c>
      <c r="O71" s="162">
        <v>14</v>
      </c>
      <c r="P71" s="58">
        <v>15</v>
      </c>
      <c r="Q71" s="162">
        <v>16</v>
      </c>
      <c r="R71" s="42">
        <v>17</v>
      </c>
      <c r="S71" s="44">
        <v>18</v>
      </c>
      <c r="T71" s="129">
        <v>38</v>
      </c>
      <c r="U71" s="129"/>
    </row>
    <row r="72" spans="1:21" s="52" customFormat="1" ht="102.75" thickBot="1">
      <c r="A72" s="46"/>
      <c r="B72" s="46" t="s">
        <v>131</v>
      </c>
      <c r="C72" s="46" t="s">
        <v>121</v>
      </c>
      <c r="D72" s="46" t="s">
        <v>134</v>
      </c>
      <c r="E72" s="46" t="s">
        <v>132</v>
      </c>
      <c r="F72" s="46"/>
      <c r="G72" s="46"/>
      <c r="H72" s="47" t="s">
        <v>312</v>
      </c>
      <c r="I72" s="49"/>
      <c r="J72" s="48">
        <v>6466</v>
      </c>
      <c r="K72" s="48">
        <v>1.8</v>
      </c>
      <c r="L72" s="48">
        <f>J72*K72</f>
        <v>11638.800000000001</v>
      </c>
      <c r="M72" s="152"/>
      <c r="N72" s="49">
        <v>22</v>
      </c>
      <c r="O72" s="163"/>
      <c r="P72" s="59"/>
      <c r="Q72" s="163"/>
      <c r="R72" s="49"/>
      <c r="S72" s="39">
        <f>M72+N72+O72+P72+Q72+R72</f>
        <v>22</v>
      </c>
      <c r="T72" s="46" t="s">
        <v>132</v>
      </c>
      <c r="U72" s="39">
        <v>20</v>
      </c>
    </row>
    <row r="73" spans="2:21" ht="90" thickBot="1">
      <c r="B73" s="5" t="s">
        <v>364</v>
      </c>
      <c r="C73" s="5" t="s">
        <v>368</v>
      </c>
      <c r="D73" s="5" t="s">
        <v>178</v>
      </c>
      <c r="E73" s="5" t="s">
        <v>280</v>
      </c>
      <c r="F73" s="5"/>
      <c r="G73" s="5"/>
      <c r="H73" s="9"/>
      <c r="I73" s="9">
        <v>6100</v>
      </c>
      <c r="J73" s="48">
        <v>6466</v>
      </c>
      <c r="K73" s="7">
        <v>1.8</v>
      </c>
      <c r="L73" s="48">
        <f>J73*K73</f>
        <v>11638.800000000001</v>
      </c>
      <c r="M73" s="179"/>
      <c r="N73" s="5"/>
      <c r="O73" s="180"/>
      <c r="P73" s="181"/>
      <c r="Q73" s="180"/>
      <c r="R73" s="5"/>
      <c r="S73" s="178">
        <f>M73+N73+O73+P73+Q73+R73</f>
        <v>0</v>
      </c>
      <c r="T73" s="5" t="s">
        <v>280</v>
      </c>
      <c r="U73" s="39"/>
    </row>
    <row r="74" spans="1:21" ht="32.25" thickBot="1">
      <c r="A74" s="66"/>
      <c r="B74" s="72" t="s">
        <v>137</v>
      </c>
      <c r="C74" s="66"/>
      <c r="D74" s="66"/>
      <c r="E74" s="66"/>
      <c r="F74" s="66"/>
      <c r="G74" s="66"/>
      <c r="H74" s="67"/>
      <c r="I74" s="69"/>
      <c r="J74" s="48">
        <v>6466</v>
      </c>
      <c r="K74" s="68"/>
      <c r="L74" s="68"/>
      <c r="M74" s="155"/>
      <c r="N74" s="69"/>
      <c r="O74" s="166"/>
      <c r="P74" s="70"/>
      <c r="Q74" s="166"/>
      <c r="R74" s="69"/>
      <c r="S74" s="71"/>
      <c r="T74" s="66"/>
      <c r="U74" s="39"/>
    </row>
    <row r="75" spans="1:21" s="52" customFormat="1" ht="77.25" thickBot="1">
      <c r="A75" s="46"/>
      <c r="B75" s="46" t="s">
        <v>205</v>
      </c>
      <c r="C75" s="46" t="s">
        <v>118</v>
      </c>
      <c r="D75" s="46" t="s">
        <v>138</v>
      </c>
      <c r="E75" s="46" t="s">
        <v>139</v>
      </c>
      <c r="F75" s="46"/>
      <c r="G75" s="46"/>
      <c r="H75" s="47"/>
      <c r="I75" s="49"/>
      <c r="J75" s="48">
        <v>6466</v>
      </c>
      <c r="K75" s="48">
        <v>1.5</v>
      </c>
      <c r="L75" s="48">
        <f>J75*K75</f>
        <v>9699</v>
      </c>
      <c r="M75" s="152"/>
      <c r="N75" s="49"/>
      <c r="O75" s="163"/>
      <c r="P75" s="59"/>
      <c r="Q75" s="163">
        <v>6</v>
      </c>
      <c r="R75" s="49"/>
      <c r="S75" s="39">
        <f>M75+N75+O75+P75+Q75+R75</f>
        <v>6</v>
      </c>
      <c r="T75" s="46" t="s">
        <v>139</v>
      </c>
      <c r="U75" s="39"/>
    </row>
    <row r="76" spans="1:21" s="52" customFormat="1" ht="114" customHeight="1" thickBot="1">
      <c r="A76" s="46"/>
      <c r="B76" s="46" t="s">
        <v>331</v>
      </c>
      <c r="C76" s="46" t="s">
        <v>118</v>
      </c>
      <c r="D76" s="46" t="s">
        <v>332</v>
      </c>
      <c r="E76" s="46" t="s">
        <v>234</v>
      </c>
      <c r="F76" s="46"/>
      <c r="G76" s="46"/>
      <c r="H76" s="47" t="s">
        <v>334</v>
      </c>
      <c r="I76" s="49"/>
      <c r="J76" s="48">
        <v>6466</v>
      </c>
      <c r="K76" s="48">
        <v>1.8</v>
      </c>
      <c r="L76" s="48">
        <f>J76*K76</f>
        <v>11638.800000000001</v>
      </c>
      <c r="M76" s="152"/>
      <c r="N76" s="49"/>
      <c r="O76" s="163">
        <v>4</v>
      </c>
      <c r="P76" s="59">
        <v>2</v>
      </c>
      <c r="Q76" s="163"/>
      <c r="R76" s="49"/>
      <c r="S76" s="39">
        <f>M76+N76+O76+P76+Q76+R76</f>
        <v>6</v>
      </c>
      <c r="T76" s="46" t="s">
        <v>234</v>
      </c>
      <c r="U76" s="39"/>
    </row>
    <row r="77" spans="1:21" s="52" customFormat="1" ht="108.75" customHeight="1" thickBot="1">
      <c r="A77" s="46"/>
      <c r="B77" s="46" t="s">
        <v>333</v>
      </c>
      <c r="C77" s="46" t="s">
        <v>176</v>
      </c>
      <c r="D77" s="46" t="s">
        <v>96</v>
      </c>
      <c r="E77" s="46"/>
      <c r="F77" s="46"/>
      <c r="G77" s="46"/>
      <c r="H77" s="47" t="s">
        <v>61</v>
      </c>
      <c r="I77" s="49"/>
      <c r="J77" s="48">
        <v>6466</v>
      </c>
      <c r="K77" s="48">
        <v>1.8</v>
      </c>
      <c r="L77" s="48">
        <f>J77*K77</f>
        <v>11638.800000000001</v>
      </c>
      <c r="M77" s="152">
        <v>1</v>
      </c>
      <c r="N77" s="49">
        <v>1</v>
      </c>
      <c r="O77" s="163">
        <v>2</v>
      </c>
      <c r="P77" s="59">
        <v>2</v>
      </c>
      <c r="Q77" s="163"/>
      <c r="R77" s="49"/>
      <c r="S77" s="39">
        <f>M77+N77+O77+P77+Q77+R77</f>
        <v>6</v>
      </c>
      <c r="T77" s="46"/>
      <c r="U77" s="39"/>
    </row>
    <row r="78" spans="1:21" s="52" customFormat="1" ht="16.5" thickBot="1">
      <c r="A78" s="46"/>
      <c r="B78" s="82" t="s">
        <v>230</v>
      </c>
      <c r="C78" s="46"/>
      <c r="D78" s="46"/>
      <c r="E78" s="46"/>
      <c r="F78" s="46"/>
      <c r="G78" s="46"/>
      <c r="H78" s="47"/>
      <c r="I78" s="49"/>
      <c r="J78" s="48"/>
      <c r="K78" s="48"/>
      <c r="L78" s="48"/>
      <c r="M78" s="152"/>
      <c r="N78" s="49"/>
      <c r="O78" s="163"/>
      <c r="P78" s="59"/>
      <c r="Q78" s="163"/>
      <c r="R78" s="49"/>
      <c r="S78" s="39"/>
      <c r="T78" s="46"/>
      <c r="U78" s="39"/>
    </row>
    <row r="79" spans="1:21" s="52" customFormat="1" ht="77.25" thickBot="1">
      <c r="A79" s="46"/>
      <c r="B79" s="46" t="s">
        <v>351</v>
      </c>
      <c r="C79" s="46" t="s">
        <v>231</v>
      </c>
      <c r="D79" s="46" t="s">
        <v>153</v>
      </c>
      <c r="E79" s="46" t="s">
        <v>232</v>
      </c>
      <c r="F79" s="46"/>
      <c r="G79" s="46"/>
      <c r="H79" s="47" t="s">
        <v>64</v>
      </c>
      <c r="I79" s="49"/>
      <c r="J79" s="48">
        <v>6466</v>
      </c>
      <c r="K79" s="48">
        <v>1.8</v>
      </c>
      <c r="L79" s="48">
        <f>J79*K79</f>
        <v>11638.800000000001</v>
      </c>
      <c r="M79" s="152"/>
      <c r="N79" s="49"/>
      <c r="O79" s="163">
        <v>1</v>
      </c>
      <c r="P79" s="59">
        <v>5</v>
      </c>
      <c r="Q79" s="163"/>
      <c r="R79" s="49"/>
      <c r="S79" s="39">
        <f>M79+N79+O79+P79+Q79+R79</f>
        <v>6</v>
      </c>
      <c r="T79" s="46" t="s">
        <v>232</v>
      </c>
      <c r="U79" s="39"/>
    </row>
    <row r="80" spans="1:21" s="52" customFormat="1" ht="64.5" thickBot="1">
      <c r="A80" s="46"/>
      <c r="B80" s="46" t="s">
        <v>276</v>
      </c>
      <c r="C80" s="46" t="s">
        <v>335</v>
      </c>
      <c r="D80" s="46" t="s">
        <v>153</v>
      </c>
      <c r="E80" s="46" t="s">
        <v>232</v>
      </c>
      <c r="F80" s="46"/>
      <c r="G80" s="46"/>
      <c r="H80" s="47" t="s">
        <v>64</v>
      </c>
      <c r="I80" s="49"/>
      <c r="J80" s="48">
        <v>6466</v>
      </c>
      <c r="K80" s="48">
        <v>1.8</v>
      </c>
      <c r="L80" s="48">
        <f>J80*K80</f>
        <v>11638.800000000001</v>
      </c>
      <c r="M80" s="152"/>
      <c r="N80" s="49"/>
      <c r="O80" s="163"/>
      <c r="P80" s="59">
        <v>1.5</v>
      </c>
      <c r="Q80" s="163"/>
      <c r="R80" s="49"/>
      <c r="S80" s="39">
        <f>M80+N80+O80+P80+Q80+R80</f>
        <v>1.5</v>
      </c>
      <c r="T80" s="46" t="s">
        <v>232</v>
      </c>
      <c r="U80" s="39"/>
    </row>
    <row r="81" spans="1:21" s="52" customFormat="1" ht="64.5" thickBot="1">
      <c r="A81" s="46"/>
      <c r="B81" s="46" t="s">
        <v>179</v>
      </c>
      <c r="C81" s="46" t="s">
        <v>335</v>
      </c>
      <c r="D81" s="46" t="s">
        <v>153</v>
      </c>
      <c r="E81" s="46" t="s">
        <v>232</v>
      </c>
      <c r="F81" s="46"/>
      <c r="G81" s="46"/>
      <c r="H81" s="47" t="s">
        <v>64</v>
      </c>
      <c r="I81" s="49"/>
      <c r="J81" s="48">
        <v>6466</v>
      </c>
      <c r="K81" s="48">
        <v>1.8</v>
      </c>
      <c r="L81" s="48">
        <f>J81*K81</f>
        <v>11638.800000000001</v>
      </c>
      <c r="M81" s="152"/>
      <c r="N81" s="49"/>
      <c r="O81" s="163">
        <v>1</v>
      </c>
      <c r="P81" s="59"/>
      <c r="Q81" s="163">
        <v>5.5</v>
      </c>
      <c r="R81" s="49"/>
      <c r="S81" s="39">
        <f>M81+N81+O81+P81+Q81+R81</f>
        <v>6.5</v>
      </c>
      <c r="T81" s="46" t="s">
        <v>232</v>
      </c>
      <c r="U81" s="39"/>
    </row>
    <row r="82" spans="1:21" s="52" customFormat="1" ht="39" thickBot="1">
      <c r="A82" s="46"/>
      <c r="B82" s="46" t="s">
        <v>352</v>
      </c>
      <c r="C82" s="46" t="s">
        <v>350</v>
      </c>
      <c r="D82" s="46" t="s">
        <v>153</v>
      </c>
      <c r="E82" s="46"/>
      <c r="F82" s="46"/>
      <c r="G82" s="46"/>
      <c r="H82" s="47" t="s">
        <v>64</v>
      </c>
      <c r="I82" s="49"/>
      <c r="J82" s="48">
        <v>6466</v>
      </c>
      <c r="K82" s="48">
        <v>1.8</v>
      </c>
      <c r="L82" s="48">
        <f>J82*K82</f>
        <v>11638.800000000001</v>
      </c>
      <c r="M82" s="152"/>
      <c r="N82" s="49"/>
      <c r="O82" s="163">
        <v>1</v>
      </c>
      <c r="P82" s="59">
        <v>1.5</v>
      </c>
      <c r="Q82" s="163"/>
      <c r="R82" s="49"/>
      <c r="S82" s="39">
        <f>M82+N82+O82+P82+Q82+R82</f>
        <v>2.5</v>
      </c>
      <c r="T82" s="46"/>
      <c r="U82" s="39"/>
    </row>
    <row r="83" spans="1:21" s="52" customFormat="1" ht="26.25" thickBot="1">
      <c r="A83" s="46"/>
      <c r="B83" s="46" t="s">
        <v>385</v>
      </c>
      <c r="C83" s="46" t="s">
        <v>277</v>
      </c>
      <c r="D83" s="46" t="s">
        <v>153</v>
      </c>
      <c r="E83" s="46" t="s">
        <v>213</v>
      </c>
      <c r="F83" s="46"/>
      <c r="G83" s="46"/>
      <c r="H83" s="47" t="s">
        <v>64</v>
      </c>
      <c r="I83" s="49"/>
      <c r="J83" s="48">
        <v>6466</v>
      </c>
      <c r="K83" s="48">
        <v>1.8</v>
      </c>
      <c r="L83" s="48">
        <f>J83*K83</f>
        <v>11638.800000000001</v>
      </c>
      <c r="M83" s="152"/>
      <c r="N83" s="49"/>
      <c r="O83" s="163">
        <v>10.5</v>
      </c>
      <c r="P83" s="59">
        <v>-6.5</v>
      </c>
      <c r="Q83" s="163">
        <v>1</v>
      </c>
      <c r="R83" s="49"/>
      <c r="S83" s="39">
        <f>M83+N83+O83+P83+Q83+R83</f>
        <v>5</v>
      </c>
      <c r="T83" s="46" t="s">
        <v>213</v>
      </c>
      <c r="U83" s="39"/>
    </row>
    <row r="84" spans="1:21" s="16" customFormat="1" ht="13.5" thickBot="1">
      <c r="A84" s="73"/>
      <c r="B84" s="73" t="s">
        <v>185</v>
      </c>
      <c r="C84" s="73"/>
      <c r="D84" s="73"/>
      <c r="E84" s="73"/>
      <c r="F84" s="73"/>
      <c r="G84" s="73"/>
      <c r="H84" s="74"/>
      <c r="I84" s="71"/>
      <c r="J84" s="75"/>
      <c r="K84" s="75"/>
      <c r="L84" s="75"/>
      <c r="M84" s="156">
        <f>M83+M80+M79+M77+M76+M75+M72+M82+M81+M73</f>
        <v>1</v>
      </c>
      <c r="N84" s="156">
        <f aca="true" t="shared" si="15" ref="N84:U84">N83+N80+N79+N77+N76+N75+N72+N82+N81+N73</f>
        <v>23</v>
      </c>
      <c r="O84" s="156">
        <f t="shared" si="15"/>
        <v>19.5</v>
      </c>
      <c r="P84" s="156">
        <f t="shared" si="15"/>
        <v>5.5</v>
      </c>
      <c r="Q84" s="156">
        <f t="shared" si="15"/>
        <v>12.5</v>
      </c>
      <c r="R84" s="156">
        <f t="shared" si="15"/>
        <v>0</v>
      </c>
      <c r="S84" s="156">
        <f t="shared" si="15"/>
        <v>61.5</v>
      </c>
      <c r="T84" s="156"/>
      <c r="U84" s="156">
        <f t="shared" si="15"/>
        <v>20</v>
      </c>
    </row>
    <row r="85" spans="1:21" s="85" customFormat="1" ht="24" customHeight="1" thickBot="1">
      <c r="A85" s="82"/>
      <c r="B85" s="82" t="s">
        <v>173</v>
      </c>
      <c r="C85" s="82"/>
      <c r="D85" s="82"/>
      <c r="E85" s="82"/>
      <c r="F85" s="82"/>
      <c r="G85" s="82"/>
      <c r="H85" s="113"/>
      <c r="I85" s="115"/>
      <c r="J85" s="114"/>
      <c r="K85" s="114"/>
      <c r="L85" s="114"/>
      <c r="M85" s="157">
        <f aca="true" t="shared" si="16" ref="M85:S85">M84+M66+M53+M40+M27+M14</f>
        <v>94</v>
      </c>
      <c r="N85" s="115">
        <f t="shared" si="16"/>
        <v>103</v>
      </c>
      <c r="O85" s="157">
        <f t="shared" si="16"/>
        <v>183</v>
      </c>
      <c r="P85" s="115">
        <f t="shared" si="16"/>
        <v>140</v>
      </c>
      <c r="Q85" s="157">
        <f t="shared" si="16"/>
        <v>130</v>
      </c>
      <c r="R85" s="115">
        <f t="shared" si="16"/>
        <v>33</v>
      </c>
      <c r="S85" s="115">
        <f t="shared" si="16"/>
        <v>683</v>
      </c>
      <c r="T85" s="115"/>
      <c r="U85" s="115"/>
    </row>
    <row r="86" ht="12.75">
      <c r="O86" s="191">
        <f>O85+P85</f>
        <v>323</v>
      </c>
    </row>
    <row r="96" spans="5:6" ht="12.75">
      <c r="E96" s="273"/>
      <c r="F96" s="273"/>
    </row>
    <row r="98" spans="5:7" ht="12.75">
      <c r="E98" s="273"/>
      <c r="F98" s="273"/>
      <c r="G98" s="273"/>
    </row>
  </sheetData>
  <mergeCells count="99">
    <mergeCell ref="T43:U43"/>
    <mergeCell ref="T56:U56"/>
    <mergeCell ref="T69:U69"/>
    <mergeCell ref="T5:U5"/>
    <mergeCell ref="T17:U17"/>
    <mergeCell ref="T30:U30"/>
    <mergeCell ref="G28:G31"/>
    <mergeCell ref="H28:H31"/>
    <mergeCell ref="M29:S29"/>
    <mergeCell ref="I15:I17"/>
    <mergeCell ref="J15:J17"/>
    <mergeCell ref="M28:S28"/>
    <mergeCell ref="D3:D6"/>
    <mergeCell ref="E3:E6"/>
    <mergeCell ref="J28:J31"/>
    <mergeCell ref="K28:K31"/>
    <mergeCell ref="L28:L31"/>
    <mergeCell ref="H41:H44"/>
    <mergeCell ref="T42:U42"/>
    <mergeCell ref="T29:U29"/>
    <mergeCell ref="M42:S42"/>
    <mergeCell ref="J41:J44"/>
    <mergeCell ref="A41:A44"/>
    <mergeCell ref="B41:B44"/>
    <mergeCell ref="C41:C44"/>
    <mergeCell ref="D41:D44"/>
    <mergeCell ref="L41:L44"/>
    <mergeCell ref="M41:S41"/>
    <mergeCell ref="I54:I56"/>
    <mergeCell ref="H54:H57"/>
    <mergeCell ref="J54:J57"/>
    <mergeCell ref="T16:U16"/>
    <mergeCell ref="M16:S16"/>
    <mergeCell ref="M15:S15"/>
    <mergeCell ref="A15:A17"/>
    <mergeCell ref="K15:K17"/>
    <mergeCell ref="L15:L17"/>
    <mergeCell ref="I28:I30"/>
    <mergeCell ref="A28:A31"/>
    <mergeCell ref="B28:B31"/>
    <mergeCell ref="C28:C31"/>
    <mergeCell ref="D28:D31"/>
    <mergeCell ref="E28:E31"/>
    <mergeCell ref="F28:F31"/>
    <mergeCell ref="J67:J70"/>
    <mergeCell ref="K67:K70"/>
    <mergeCell ref="E67:E70"/>
    <mergeCell ref="M68:S68"/>
    <mergeCell ref="I67:I69"/>
    <mergeCell ref="F67:F70"/>
    <mergeCell ref="G67:G70"/>
    <mergeCell ref="H67:H70"/>
    <mergeCell ref="L67:L70"/>
    <mergeCell ref="K41:K44"/>
    <mergeCell ref="J3:J6"/>
    <mergeCell ref="K3:K6"/>
    <mergeCell ref="H15:H17"/>
    <mergeCell ref="H3:H6"/>
    <mergeCell ref="B15:B17"/>
    <mergeCell ref="C15:C17"/>
    <mergeCell ref="D15:D17"/>
    <mergeCell ref="T4:U4"/>
    <mergeCell ref="L3:L6"/>
    <mergeCell ref="F3:F6"/>
    <mergeCell ref="G3:G6"/>
    <mergeCell ref="M3:S3"/>
    <mergeCell ref="B3:B6"/>
    <mergeCell ref="C3:C6"/>
    <mergeCell ref="E98:G98"/>
    <mergeCell ref="E96:F96"/>
    <mergeCell ref="E15:E17"/>
    <mergeCell ref="F15:F17"/>
    <mergeCell ref="G15:G17"/>
    <mergeCell ref="E41:E44"/>
    <mergeCell ref="F41:F44"/>
    <mergeCell ref="G41:G44"/>
    <mergeCell ref="A3:A6"/>
    <mergeCell ref="I3:I5"/>
    <mergeCell ref="M4:S4"/>
    <mergeCell ref="A54:A57"/>
    <mergeCell ref="B54:B57"/>
    <mergeCell ref="C54:C57"/>
    <mergeCell ref="D54:D57"/>
    <mergeCell ref="E54:E57"/>
    <mergeCell ref="F54:F57"/>
    <mergeCell ref="G54:G57"/>
    <mergeCell ref="I41:I43"/>
    <mergeCell ref="L54:L57"/>
    <mergeCell ref="T55:U55"/>
    <mergeCell ref="M54:S54"/>
    <mergeCell ref="M55:S55"/>
    <mergeCell ref="A67:A70"/>
    <mergeCell ref="B67:B70"/>
    <mergeCell ref="C67:C70"/>
    <mergeCell ref="D67:D70"/>
    <mergeCell ref="H1:K1"/>
    <mergeCell ref="T68:U68"/>
    <mergeCell ref="M67:S67"/>
    <mergeCell ref="K54:K57"/>
  </mergeCells>
  <printOptions/>
  <pageMargins left="0.5905511811023623" right="0" top="0.1968503937007874" bottom="0" header="0.5118110236220472" footer="0.5118110236220472"/>
  <pageSetup horizontalDpi="600" verticalDpi="600" orientation="landscape" paperSize="9" scale="56" r:id="rId1"/>
  <rowBreaks count="7" manualBreakCount="7">
    <brk id="14" max="255" man="1"/>
    <brk id="27" max="255" man="1"/>
    <brk id="40" max="255" man="1"/>
    <brk id="53" max="255" man="1"/>
    <brk id="66" max="255" man="1"/>
    <brk id="77" max="39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2" sqref="I1:AP16384"/>
    </sheetView>
  </sheetViews>
  <sheetFormatPr defaultColWidth="9.00390625" defaultRowHeight="12.75"/>
  <cols>
    <col min="1" max="1" width="11.375" style="1" customWidth="1"/>
    <col min="2" max="2" width="20.75390625" style="1" customWidth="1"/>
    <col min="3" max="3" width="7.625" style="1" customWidth="1"/>
    <col min="4" max="4" width="10.375" style="1" customWidth="1"/>
    <col min="5" max="5" width="11.375" style="1" customWidth="1"/>
    <col min="6" max="6" width="4.375" style="1" customWidth="1"/>
    <col min="7" max="7" width="4.25390625" style="1" customWidth="1"/>
    <col min="8" max="8" width="7.125" style="1" customWidth="1"/>
    <col min="9" max="16384" width="9.125" style="1" customWidth="1"/>
  </cols>
  <sheetData>
    <row r="1" spans="2:8" ht="18.75" customHeight="1">
      <c r="B1" s="19" t="s">
        <v>39</v>
      </c>
      <c r="C1" s="11"/>
      <c r="D1" s="11"/>
      <c r="E1" s="11"/>
      <c r="F1" s="11"/>
      <c r="G1" s="11"/>
      <c r="H1" s="239" t="s">
        <v>379</v>
      </c>
    </row>
    <row r="2" spans="1:8" ht="21.75" customHeight="1" thickBot="1">
      <c r="A2" s="14"/>
      <c r="B2" s="65" t="s">
        <v>216</v>
      </c>
      <c r="C2" s="12"/>
      <c r="D2" s="14"/>
      <c r="E2" s="12"/>
      <c r="F2" s="12"/>
      <c r="G2" s="12"/>
      <c r="H2" s="12"/>
    </row>
    <row r="3" spans="1:8" s="2" customFormat="1" ht="21" customHeight="1">
      <c r="A3" s="247" t="s">
        <v>56</v>
      </c>
      <c r="B3" s="247" t="s">
        <v>1</v>
      </c>
      <c r="C3" s="247" t="s">
        <v>2</v>
      </c>
      <c r="D3" s="247" t="s">
        <v>3</v>
      </c>
      <c r="E3" s="247" t="s">
        <v>104</v>
      </c>
      <c r="F3" s="247" t="s">
        <v>5</v>
      </c>
      <c r="G3" s="247" t="s">
        <v>6</v>
      </c>
      <c r="H3" s="247" t="s">
        <v>7</v>
      </c>
    </row>
    <row r="4" spans="1:8" s="2" customFormat="1" ht="27.75" customHeight="1">
      <c r="A4" s="245"/>
      <c r="B4" s="245"/>
      <c r="C4" s="245"/>
      <c r="D4" s="245"/>
      <c r="E4" s="245"/>
      <c r="F4" s="245"/>
      <c r="G4" s="245"/>
      <c r="H4" s="245"/>
    </row>
    <row r="5" spans="1:8" s="2" customFormat="1" ht="111.75" customHeight="1">
      <c r="A5" s="245"/>
      <c r="B5" s="245"/>
      <c r="C5" s="245"/>
      <c r="D5" s="245"/>
      <c r="E5" s="245"/>
      <c r="F5" s="245"/>
      <c r="G5" s="245"/>
      <c r="H5" s="245"/>
    </row>
    <row r="6" spans="1:8" s="4" customFormat="1" ht="12.75">
      <c r="A6" s="246"/>
      <c r="B6" s="246"/>
      <c r="C6" s="246"/>
      <c r="D6" s="246"/>
      <c r="E6" s="246"/>
      <c r="F6" s="246"/>
      <c r="G6" s="246"/>
      <c r="H6" s="246"/>
    </row>
    <row r="7" spans="1:8" s="4" customFormat="1" ht="13.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52" customFormat="1" ht="90" thickBot="1">
      <c r="A8" s="46"/>
      <c r="B8" s="46" t="s">
        <v>415</v>
      </c>
      <c r="C8" s="46" t="s">
        <v>412</v>
      </c>
      <c r="D8" s="46" t="s">
        <v>210</v>
      </c>
      <c r="E8" s="46" t="s">
        <v>389</v>
      </c>
      <c r="F8" s="46"/>
      <c r="G8" s="46"/>
      <c r="H8" s="47">
        <v>1</v>
      </c>
    </row>
    <row r="9" spans="1:8" s="52" customFormat="1" ht="90" thickBot="1">
      <c r="A9" s="46"/>
      <c r="B9" s="46" t="s">
        <v>416</v>
      </c>
      <c r="C9" s="46" t="s">
        <v>413</v>
      </c>
      <c r="D9" s="46" t="s">
        <v>82</v>
      </c>
      <c r="E9" s="46" t="s">
        <v>113</v>
      </c>
      <c r="F9" s="46"/>
      <c r="G9" s="46"/>
      <c r="H9" s="47">
        <v>1</v>
      </c>
    </row>
    <row r="10" spans="1:8" s="52" customFormat="1" ht="102.75" thickBot="1">
      <c r="A10" s="46"/>
      <c r="B10" s="46" t="s">
        <v>417</v>
      </c>
      <c r="C10" s="46" t="s">
        <v>414</v>
      </c>
      <c r="D10" s="46" t="s">
        <v>123</v>
      </c>
      <c r="E10" s="46"/>
      <c r="F10" s="46"/>
      <c r="G10" s="46"/>
      <c r="H10" s="47"/>
    </row>
    <row r="11" spans="1:8" s="40" customFormat="1" ht="13.5" thickBot="1">
      <c r="A11" s="34"/>
      <c r="B11" s="36" t="s">
        <v>23</v>
      </c>
      <c r="C11" s="34"/>
      <c r="D11" s="34"/>
      <c r="E11" s="34"/>
      <c r="F11" s="34"/>
      <c r="G11" s="34"/>
      <c r="H11" s="37"/>
    </row>
    <row r="13" ht="38.25" customHeight="1">
      <c r="E13" s="80"/>
    </row>
    <row r="14" ht="14.25" customHeight="1"/>
    <row r="15" spans="5:7" ht="12.75">
      <c r="E15" s="273"/>
      <c r="F15" s="273"/>
      <c r="G15" s="273"/>
    </row>
    <row r="16" ht="12.75" customHeight="1"/>
    <row r="19" ht="22.5" customHeight="1"/>
    <row r="21" ht="12.75" customHeight="1"/>
    <row r="23" ht="12.75" customHeight="1"/>
  </sheetData>
  <mergeCells count="9">
    <mergeCell ref="E15:G15"/>
    <mergeCell ref="E3:E6"/>
    <mergeCell ref="F3:F6"/>
    <mergeCell ref="G3:G6"/>
    <mergeCell ref="H3:H6"/>
    <mergeCell ref="A3:A6"/>
    <mergeCell ref="B3:B6"/>
    <mergeCell ref="C3:C6"/>
    <mergeCell ref="D3:D6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75" zoomScaleSheetLayoutView="75" workbookViewId="0" topLeftCell="A1">
      <pane xSplit="2" ySplit="6" topLeftCell="C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0" sqref="N10"/>
    </sheetView>
  </sheetViews>
  <sheetFormatPr defaultColWidth="9.00390625" defaultRowHeight="12.75"/>
  <cols>
    <col min="1" max="1" width="11.375" style="1" customWidth="1"/>
    <col min="2" max="2" width="20.75390625" style="1" customWidth="1"/>
    <col min="3" max="3" width="7.625" style="1" customWidth="1"/>
    <col min="4" max="4" width="10.375" style="1" customWidth="1"/>
    <col min="5" max="5" width="11.375" style="1" customWidth="1"/>
    <col min="6" max="7" width="4.375" style="1" customWidth="1"/>
    <col min="8" max="8" width="7.125" style="1" customWidth="1"/>
    <col min="9" max="10" width="10.625" style="1" customWidth="1"/>
    <col min="11" max="16384" width="9.125" style="1" customWidth="1"/>
  </cols>
  <sheetData>
    <row r="1" spans="2:10" ht="18.75" customHeight="1">
      <c r="B1" s="19" t="s">
        <v>39</v>
      </c>
      <c r="C1" s="11"/>
      <c r="D1" s="11"/>
      <c r="E1" s="11"/>
      <c r="F1" s="11"/>
      <c r="G1" s="11"/>
      <c r="H1" s="239"/>
      <c r="I1" s="29"/>
      <c r="J1" s="29"/>
    </row>
    <row r="2" spans="1:8" ht="21.75" customHeight="1" thickBot="1">
      <c r="A2" s="14"/>
      <c r="B2" s="65" t="s">
        <v>171</v>
      </c>
      <c r="C2" s="12"/>
      <c r="D2" s="14"/>
      <c r="E2" s="12"/>
      <c r="F2" s="12"/>
      <c r="G2" s="12"/>
      <c r="H2" s="12"/>
    </row>
    <row r="3" spans="1:10" s="63" customFormat="1" ht="30.75" customHeight="1">
      <c r="A3" s="247" t="s">
        <v>56</v>
      </c>
      <c r="B3" s="247" t="s">
        <v>1</v>
      </c>
      <c r="C3" s="247" t="s">
        <v>2</v>
      </c>
      <c r="D3" s="247" t="s">
        <v>3</v>
      </c>
      <c r="E3" s="247" t="s">
        <v>104</v>
      </c>
      <c r="F3" s="247" t="s">
        <v>5</v>
      </c>
      <c r="G3" s="247" t="s">
        <v>6</v>
      </c>
      <c r="H3" s="247" t="s">
        <v>7</v>
      </c>
      <c r="I3" s="124"/>
      <c r="J3" s="124"/>
    </row>
    <row r="4" spans="1:10" s="64" customFormat="1" ht="96" customHeight="1">
      <c r="A4" s="245"/>
      <c r="B4" s="245"/>
      <c r="C4" s="245"/>
      <c r="D4" s="245"/>
      <c r="E4" s="245"/>
      <c r="F4" s="245"/>
      <c r="G4" s="245"/>
      <c r="H4" s="245"/>
      <c r="I4" s="258" t="s">
        <v>293</v>
      </c>
      <c r="J4" s="259"/>
    </row>
    <row r="5" spans="1:10" s="57" customFormat="1" ht="70.5" customHeight="1" thickBot="1">
      <c r="A5" s="245"/>
      <c r="B5" s="245"/>
      <c r="C5" s="245"/>
      <c r="D5" s="245"/>
      <c r="E5" s="245"/>
      <c r="F5" s="245"/>
      <c r="G5" s="245"/>
      <c r="H5" s="245"/>
      <c r="I5" s="299" t="s">
        <v>287</v>
      </c>
      <c r="J5" s="300"/>
    </row>
    <row r="6" spans="1:10" s="64" customFormat="1" ht="55.5" customHeight="1">
      <c r="A6" s="246"/>
      <c r="B6" s="246"/>
      <c r="C6" s="246"/>
      <c r="D6" s="246"/>
      <c r="E6" s="246"/>
      <c r="F6" s="246"/>
      <c r="G6" s="246"/>
      <c r="H6" s="246"/>
      <c r="I6" s="136" t="s">
        <v>402</v>
      </c>
      <c r="J6" s="136" t="s">
        <v>288</v>
      </c>
    </row>
    <row r="7" spans="1:10" s="4" customFormat="1" ht="13.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129">
        <v>38</v>
      </c>
      <c r="J7" s="129"/>
    </row>
    <row r="8" spans="1:10" s="52" customFormat="1" ht="90" thickBot="1">
      <c r="A8" s="46">
        <v>1</v>
      </c>
      <c r="B8" s="46" t="s">
        <v>302</v>
      </c>
      <c r="C8" s="46" t="s">
        <v>303</v>
      </c>
      <c r="D8" s="46" t="s">
        <v>99</v>
      </c>
      <c r="E8" s="46"/>
      <c r="F8" s="46"/>
      <c r="G8" s="46"/>
      <c r="H8" s="47">
        <v>34</v>
      </c>
      <c r="I8" s="46" t="s">
        <v>428</v>
      </c>
      <c r="J8" s="39">
        <v>30</v>
      </c>
    </row>
    <row r="9" spans="1:10" s="52" customFormat="1" ht="90" thickBot="1">
      <c r="A9" s="46">
        <v>2</v>
      </c>
      <c r="B9" s="46" t="s">
        <v>74</v>
      </c>
      <c r="C9" s="46" t="s">
        <v>69</v>
      </c>
      <c r="D9" s="143" t="s">
        <v>75</v>
      </c>
      <c r="E9" s="46"/>
      <c r="F9" s="46"/>
      <c r="G9" s="47"/>
      <c r="H9" s="49" t="s">
        <v>310</v>
      </c>
      <c r="I9" s="46"/>
      <c r="J9" s="39"/>
    </row>
    <row r="10" spans="1:10" s="52" customFormat="1" ht="90" thickBot="1">
      <c r="A10" s="46">
        <v>3</v>
      </c>
      <c r="B10" s="46" t="s">
        <v>47</v>
      </c>
      <c r="C10" s="46" t="s">
        <v>57</v>
      </c>
      <c r="D10" s="46" t="s">
        <v>169</v>
      </c>
      <c r="E10" s="46" t="s">
        <v>132</v>
      </c>
      <c r="F10" s="46"/>
      <c r="G10" s="46"/>
      <c r="H10" s="47" t="s">
        <v>64</v>
      </c>
      <c r="I10" s="46" t="s">
        <v>132</v>
      </c>
      <c r="J10" s="39">
        <v>20</v>
      </c>
    </row>
    <row r="11" spans="1:10" s="52" customFormat="1" ht="90" thickBot="1">
      <c r="A11" s="46">
        <v>4</v>
      </c>
      <c r="B11" s="46" t="s">
        <v>58</v>
      </c>
      <c r="C11" s="46" t="s">
        <v>57</v>
      </c>
      <c r="D11" s="46" t="s">
        <v>59</v>
      </c>
      <c r="E11" s="46" t="s">
        <v>106</v>
      </c>
      <c r="F11" s="46"/>
      <c r="G11" s="46"/>
      <c r="H11" s="47" t="s">
        <v>208</v>
      </c>
      <c r="I11" s="46" t="s">
        <v>106</v>
      </c>
      <c r="J11" s="39">
        <v>20</v>
      </c>
    </row>
    <row r="12" spans="1:10" s="52" customFormat="1" ht="90" thickBot="1">
      <c r="A12" s="46">
        <v>5</v>
      </c>
      <c r="B12" s="46" t="s">
        <v>65</v>
      </c>
      <c r="C12" s="46" t="s">
        <v>57</v>
      </c>
      <c r="D12" s="46" t="s">
        <v>66</v>
      </c>
      <c r="E12" s="46" t="s">
        <v>338</v>
      </c>
      <c r="F12" s="46"/>
      <c r="G12" s="46"/>
      <c r="H12" s="47" t="s">
        <v>306</v>
      </c>
      <c r="I12" s="46" t="s">
        <v>338</v>
      </c>
      <c r="J12" s="39">
        <v>20</v>
      </c>
    </row>
    <row r="13" spans="1:10" s="52" customFormat="1" ht="115.5" thickBot="1">
      <c r="A13" s="46">
        <v>6</v>
      </c>
      <c r="B13" s="46" t="s">
        <v>88</v>
      </c>
      <c r="C13" s="46" t="s">
        <v>89</v>
      </c>
      <c r="D13" s="46" t="s">
        <v>210</v>
      </c>
      <c r="E13" s="46" t="s">
        <v>339</v>
      </c>
      <c r="F13" s="46"/>
      <c r="G13" s="46"/>
      <c r="H13" s="47" t="s">
        <v>340</v>
      </c>
      <c r="I13" s="46" t="s">
        <v>339</v>
      </c>
      <c r="J13" s="39">
        <v>10</v>
      </c>
    </row>
    <row r="14" spans="1:10" s="52" customFormat="1" ht="64.5" thickBot="1">
      <c r="A14" s="46">
        <v>7</v>
      </c>
      <c r="B14" s="46" t="s">
        <v>211</v>
      </c>
      <c r="C14" s="46" t="s">
        <v>85</v>
      </c>
      <c r="D14" s="46" t="s">
        <v>170</v>
      </c>
      <c r="E14" s="46" t="s">
        <v>212</v>
      </c>
      <c r="F14" s="46"/>
      <c r="G14" s="46"/>
      <c r="H14" s="47" t="s">
        <v>130</v>
      </c>
      <c r="I14" s="46" t="s">
        <v>212</v>
      </c>
      <c r="J14" s="39">
        <v>30</v>
      </c>
    </row>
    <row r="15" spans="1:10" s="52" customFormat="1" ht="90" thickBot="1">
      <c r="A15" s="46">
        <v>8</v>
      </c>
      <c r="B15" s="46" t="s">
        <v>94</v>
      </c>
      <c r="C15" s="46" t="s">
        <v>396</v>
      </c>
      <c r="D15" s="46" t="s">
        <v>96</v>
      </c>
      <c r="E15" s="46" t="s">
        <v>109</v>
      </c>
      <c r="F15" s="46"/>
      <c r="G15" s="46"/>
      <c r="H15" s="47" t="s">
        <v>312</v>
      </c>
      <c r="I15" s="46" t="s">
        <v>109</v>
      </c>
      <c r="J15" s="39">
        <v>20</v>
      </c>
    </row>
    <row r="16" spans="1:10" s="52" customFormat="1" ht="90" thickBot="1">
      <c r="A16" s="46">
        <v>9</v>
      </c>
      <c r="B16" s="46" t="s">
        <v>281</v>
      </c>
      <c r="C16" s="46" t="s">
        <v>81</v>
      </c>
      <c r="D16" s="46" t="s">
        <v>282</v>
      </c>
      <c r="E16" s="46" t="s">
        <v>283</v>
      </c>
      <c r="F16" s="46"/>
      <c r="G16" s="46"/>
      <c r="H16" s="47" t="s">
        <v>341</v>
      </c>
      <c r="I16" s="46" t="s">
        <v>283</v>
      </c>
      <c r="J16" s="39">
        <v>30</v>
      </c>
    </row>
    <row r="17" spans="1:10" s="52" customFormat="1" ht="90" thickBot="1">
      <c r="A17" s="46">
        <v>10</v>
      </c>
      <c r="B17" s="46" t="s">
        <v>342</v>
      </c>
      <c r="C17" s="46" t="s">
        <v>214</v>
      </c>
      <c r="D17" s="46" t="s">
        <v>343</v>
      </c>
      <c r="E17" s="46" t="s">
        <v>344</v>
      </c>
      <c r="F17" s="46"/>
      <c r="G17" s="46"/>
      <c r="H17" s="47" t="s">
        <v>83</v>
      </c>
      <c r="I17" s="46" t="s">
        <v>344</v>
      </c>
      <c r="J17" s="39">
        <v>30</v>
      </c>
    </row>
    <row r="18" spans="1:10" s="52" customFormat="1" ht="26.25" thickBot="1">
      <c r="A18" s="46"/>
      <c r="B18" s="46" t="s">
        <v>181</v>
      </c>
      <c r="C18" s="46" t="s">
        <v>346</v>
      </c>
      <c r="D18" s="46" t="s">
        <v>345</v>
      </c>
      <c r="E18" s="46" t="s">
        <v>177</v>
      </c>
      <c r="F18" s="46"/>
      <c r="G18" s="46"/>
      <c r="H18" s="47"/>
      <c r="I18" s="46" t="s">
        <v>177</v>
      </c>
      <c r="J18" s="39"/>
    </row>
    <row r="19" spans="1:10" s="40" customFormat="1" ht="28.5" customHeight="1" thickBot="1">
      <c r="A19" s="34"/>
      <c r="B19" s="36" t="s">
        <v>23</v>
      </c>
      <c r="C19" s="34"/>
      <c r="D19" s="34"/>
      <c r="E19" s="34"/>
      <c r="F19" s="34"/>
      <c r="G19" s="34"/>
      <c r="H19" s="37"/>
      <c r="I19" s="39">
        <f>SUM(I8:I18)</f>
        <v>0</v>
      </c>
      <c r="J19" s="39"/>
    </row>
  </sheetData>
  <mergeCells count="10">
    <mergeCell ref="I4:J4"/>
    <mergeCell ref="I5:J5"/>
    <mergeCell ref="H3:H6"/>
    <mergeCell ref="A3:A6"/>
    <mergeCell ref="B3:B6"/>
    <mergeCell ref="C3:C6"/>
    <mergeCell ref="D3:D6"/>
    <mergeCell ref="E3:E6"/>
    <mergeCell ref="F3:F6"/>
    <mergeCell ref="G3:G6"/>
  </mergeCells>
  <printOptions/>
  <pageMargins left="0.1968503937007874" right="0" top="0" bottom="0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5" zoomScaleSheetLayoutView="75" workbookViewId="0" topLeftCell="A3">
      <pane xSplit="3" ySplit="5" topLeftCell="D26" activePane="bottomRight" state="frozen"/>
      <selection pane="topLeft" activeCell="A3" sqref="A3"/>
      <selection pane="topRight" activeCell="D3" sqref="D3"/>
      <selection pane="bottomLeft" activeCell="A8" sqref="A8"/>
      <selection pane="bottomRight" activeCell="H12" sqref="H12:I12"/>
    </sheetView>
  </sheetViews>
  <sheetFormatPr defaultColWidth="9.00390625" defaultRowHeight="12.75"/>
  <cols>
    <col min="1" max="1" width="9.125" style="1" customWidth="1"/>
    <col min="2" max="2" width="20.75390625" style="1" customWidth="1"/>
    <col min="3" max="3" width="8.625" style="1" customWidth="1"/>
    <col min="4" max="4" width="13.375" style="1" customWidth="1"/>
    <col min="5" max="5" width="11.375" style="1" customWidth="1"/>
    <col min="6" max="6" width="4.375" style="1" customWidth="1"/>
    <col min="7" max="7" width="4.25390625" style="1" customWidth="1"/>
    <col min="8" max="8" width="7.125" style="1" customWidth="1"/>
    <col min="9" max="10" width="11.00390625" style="1" customWidth="1"/>
    <col min="11" max="16384" width="9.125" style="1" customWidth="1"/>
  </cols>
  <sheetData>
    <row r="1" spans="2:10" ht="18.75" customHeight="1">
      <c r="B1" s="19" t="s">
        <v>39</v>
      </c>
      <c r="C1" s="11"/>
      <c r="D1" s="11"/>
      <c r="E1" s="11"/>
      <c r="F1" s="11"/>
      <c r="G1" s="11"/>
      <c r="H1" s="239" t="s">
        <v>29</v>
      </c>
      <c r="I1" s="231"/>
      <c r="J1" s="231"/>
    </row>
    <row r="2" spans="2:8" ht="21.75" customHeight="1" thickBot="1">
      <c r="B2" s="65" t="s">
        <v>143</v>
      </c>
      <c r="C2" s="12"/>
      <c r="D2" s="14"/>
      <c r="E2" s="12"/>
      <c r="F2" s="12"/>
      <c r="G2" s="12"/>
      <c r="H2" s="12"/>
    </row>
    <row r="3" spans="1:10" s="63" customFormat="1" ht="21" customHeight="1">
      <c r="A3" s="247" t="s">
        <v>56</v>
      </c>
      <c r="B3" s="247" t="s">
        <v>1</v>
      </c>
      <c r="C3" s="247" t="s">
        <v>2</v>
      </c>
      <c r="D3" s="247" t="s">
        <v>3</v>
      </c>
      <c r="E3" s="247" t="s">
        <v>104</v>
      </c>
      <c r="F3" s="247" t="s">
        <v>5</v>
      </c>
      <c r="G3" s="247" t="s">
        <v>6</v>
      </c>
      <c r="H3" s="247" t="s">
        <v>7</v>
      </c>
      <c r="I3" s="124"/>
      <c r="J3" s="124"/>
    </row>
    <row r="4" spans="1:10" s="64" customFormat="1" ht="103.5" customHeight="1">
      <c r="A4" s="245"/>
      <c r="B4" s="245"/>
      <c r="C4" s="245"/>
      <c r="D4" s="245"/>
      <c r="E4" s="245"/>
      <c r="F4" s="245"/>
      <c r="G4" s="245"/>
      <c r="H4" s="245"/>
      <c r="I4" s="258" t="s">
        <v>293</v>
      </c>
      <c r="J4" s="259"/>
    </row>
    <row r="5" spans="1:10" s="64" customFormat="1" ht="45.75" customHeight="1">
      <c r="A5" s="245"/>
      <c r="B5" s="245"/>
      <c r="C5" s="245"/>
      <c r="D5" s="245"/>
      <c r="E5" s="245"/>
      <c r="F5" s="245"/>
      <c r="G5" s="245"/>
      <c r="H5" s="245"/>
      <c r="I5" s="299" t="s">
        <v>287</v>
      </c>
      <c r="J5" s="300"/>
    </row>
    <row r="6" spans="1:10" s="76" customFormat="1" ht="63" customHeight="1">
      <c r="A6" s="246"/>
      <c r="B6" s="246"/>
      <c r="C6" s="246"/>
      <c r="D6" s="246"/>
      <c r="E6" s="246"/>
      <c r="F6" s="246"/>
      <c r="G6" s="246"/>
      <c r="H6" s="246"/>
      <c r="I6" s="136" t="s">
        <v>402</v>
      </c>
      <c r="J6" s="136" t="s">
        <v>288</v>
      </c>
    </row>
    <row r="7" spans="1:10" s="78" customFormat="1" ht="13.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129">
        <v>26</v>
      </c>
      <c r="J7" s="129"/>
    </row>
    <row r="8" spans="2:10" ht="76.5">
      <c r="B8" s="5" t="s">
        <v>58</v>
      </c>
      <c r="C8" s="5" t="s">
        <v>141</v>
      </c>
      <c r="D8" s="5" t="s">
        <v>59</v>
      </c>
      <c r="E8" s="5" t="s">
        <v>140</v>
      </c>
      <c r="F8" s="5"/>
      <c r="G8" s="5"/>
      <c r="H8" s="9" t="s">
        <v>208</v>
      </c>
      <c r="I8" s="5" t="s">
        <v>140</v>
      </c>
      <c r="J8" s="18">
        <v>30</v>
      </c>
    </row>
    <row r="9" spans="2:10" ht="63.75">
      <c r="B9" s="5" t="s">
        <v>76</v>
      </c>
      <c r="C9" s="5" t="s">
        <v>142</v>
      </c>
      <c r="D9" s="5" t="s">
        <v>366</v>
      </c>
      <c r="E9" s="5"/>
      <c r="F9" s="5"/>
      <c r="G9" s="5"/>
      <c r="H9" s="9" t="s">
        <v>196</v>
      </c>
      <c r="I9" s="5">
        <v>10</v>
      </c>
      <c r="J9" s="18"/>
    </row>
    <row r="10" spans="2:10" ht="38.25">
      <c r="B10" s="5" t="s">
        <v>364</v>
      </c>
      <c r="C10" s="5" t="s">
        <v>365</v>
      </c>
      <c r="D10" s="5" t="s">
        <v>178</v>
      </c>
      <c r="E10" s="5" t="s">
        <v>280</v>
      </c>
      <c r="F10" s="5"/>
      <c r="G10" s="5"/>
      <c r="H10" s="9"/>
      <c r="I10" s="5" t="s">
        <v>429</v>
      </c>
      <c r="J10" s="18">
        <v>30</v>
      </c>
    </row>
    <row r="11" spans="2:10" ht="77.25" thickBot="1">
      <c r="B11" s="5" t="s">
        <v>174</v>
      </c>
      <c r="C11" s="5" t="s">
        <v>209</v>
      </c>
      <c r="D11" s="5" t="s">
        <v>175</v>
      </c>
      <c r="E11" s="5" t="s">
        <v>349</v>
      </c>
      <c r="F11" s="5"/>
      <c r="G11" s="5"/>
      <c r="H11" s="9" t="s">
        <v>53</v>
      </c>
      <c r="I11" s="5" t="s">
        <v>349</v>
      </c>
      <c r="J11" s="18">
        <v>20</v>
      </c>
    </row>
    <row r="12" spans="2:10" ht="102.75" thickBot="1">
      <c r="B12" s="46" t="s">
        <v>135</v>
      </c>
      <c r="C12" s="46" t="s">
        <v>136</v>
      </c>
      <c r="D12" s="46" t="s">
        <v>278</v>
      </c>
      <c r="E12" s="46"/>
      <c r="F12" s="46"/>
      <c r="G12" s="46"/>
      <c r="H12" s="47" t="s">
        <v>355</v>
      </c>
      <c r="I12" s="226" t="s">
        <v>421</v>
      </c>
      <c r="J12" s="18">
        <v>20</v>
      </c>
    </row>
    <row r="13" spans="2:10" ht="77.25" thickBot="1">
      <c r="B13" s="46" t="s">
        <v>120</v>
      </c>
      <c r="C13" s="46" t="s">
        <v>136</v>
      </c>
      <c r="D13" s="46" t="s">
        <v>122</v>
      </c>
      <c r="E13" s="46"/>
      <c r="F13" s="46"/>
      <c r="G13" s="46"/>
      <c r="H13" s="47" t="s">
        <v>199</v>
      </c>
      <c r="I13" s="46"/>
      <c r="J13" s="18"/>
    </row>
    <row r="14" spans="2:10" ht="77.25" thickBot="1">
      <c r="B14" s="46" t="s">
        <v>148</v>
      </c>
      <c r="C14" s="46" t="s">
        <v>136</v>
      </c>
      <c r="D14" s="46" t="s">
        <v>367</v>
      </c>
      <c r="E14" s="46"/>
      <c r="F14" s="46"/>
      <c r="G14" s="46"/>
      <c r="H14" s="47" t="s">
        <v>87</v>
      </c>
      <c r="I14" s="46"/>
      <c r="J14" s="18"/>
    </row>
    <row r="15" spans="2:10" ht="77.25" thickBot="1">
      <c r="B15" s="46" t="s">
        <v>314</v>
      </c>
      <c r="C15" s="46" t="s">
        <v>136</v>
      </c>
      <c r="D15" s="46" t="s">
        <v>123</v>
      </c>
      <c r="E15" s="46"/>
      <c r="F15" s="46"/>
      <c r="G15" s="46"/>
      <c r="H15" s="47" t="s">
        <v>202</v>
      </c>
      <c r="I15" s="46"/>
      <c r="J15" s="18"/>
    </row>
    <row r="16" spans="2:10" ht="77.25" thickBot="1">
      <c r="B16" s="46" t="s">
        <v>126</v>
      </c>
      <c r="C16" s="46" t="s">
        <v>136</v>
      </c>
      <c r="D16" s="46" t="s">
        <v>127</v>
      </c>
      <c r="E16" s="46"/>
      <c r="F16" s="46"/>
      <c r="G16" s="46"/>
      <c r="H16" s="47" t="s">
        <v>203</v>
      </c>
      <c r="I16" s="46"/>
      <c r="J16" s="18"/>
    </row>
    <row r="17" spans="2:10" ht="64.5" thickBot="1">
      <c r="B17" s="46" t="s">
        <v>124</v>
      </c>
      <c r="C17" s="46" t="s">
        <v>136</v>
      </c>
      <c r="D17" s="46" t="s">
        <v>125</v>
      </c>
      <c r="E17" s="46"/>
      <c r="F17" s="46"/>
      <c r="G17" s="46"/>
      <c r="H17" s="47" t="s">
        <v>204</v>
      </c>
      <c r="I17" s="46"/>
      <c r="J17" s="18"/>
    </row>
    <row r="18" spans="2:10" ht="64.5" thickBot="1">
      <c r="B18" s="46" t="s">
        <v>129</v>
      </c>
      <c r="C18" s="46" t="s">
        <v>136</v>
      </c>
      <c r="D18" s="46" t="s">
        <v>133</v>
      </c>
      <c r="E18" s="46"/>
      <c r="F18" s="46"/>
      <c r="G18" s="46"/>
      <c r="H18" s="47" t="s">
        <v>327</v>
      </c>
      <c r="I18" s="46"/>
      <c r="J18" s="18"/>
    </row>
    <row r="19" spans="2:10" ht="64.5" thickBot="1">
      <c r="B19" s="46" t="s">
        <v>131</v>
      </c>
      <c r="C19" s="46" t="s">
        <v>136</v>
      </c>
      <c r="D19" s="46" t="s">
        <v>134</v>
      </c>
      <c r="E19" s="46"/>
      <c r="F19" s="46"/>
      <c r="G19" s="46"/>
      <c r="H19" s="47" t="s">
        <v>312</v>
      </c>
      <c r="I19" s="46"/>
      <c r="J19" s="18"/>
    </row>
    <row r="20" spans="2:10" ht="77.25" thickBot="1">
      <c r="B20" s="46" t="s">
        <v>129</v>
      </c>
      <c r="C20" s="5" t="s">
        <v>384</v>
      </c>
      <c r="D20" s="46" t="s">
        <v>133</v>
      </c>
      <c r="E20" s="46"/>
      <c r="F20" s="46"/>
      <c r="G20" s="46"/>
      <c r="H20" s="47" t="s">
        <v>327</v>
      </c>
      <c r="I20" s="46"/>
      <c r="J20" s="18"/>
    </row>
    <row r="21" spans="2:10" ht="77.25" thickBot="1">
      <c r="B21" s="46" t="s">
        <v>88</v>
      </c>
      <c r="C21" s="5" t="s">
        <v>400</v>
      </c>
      <c r="D21" s="46" t="s">
        <v>178</v>
      </c>
      <c r="E21" s="46"/>
      <c r="F21" s="46"/>
      <c r="G21" s="46"/>
      <c r="H21" s="47" t="s">
        <v>327</v>
      </c>
      <c r="I21" s="46"/>
      <c r="J21" s="18"/>
    </row>
    <row r="22" spans="2:10" ht="90" thickBot="1">
      <c r="B22" s="5" t="s">
        <v>100</v>
      </c>
      <c r="C22" s="5" t="s">
        <v>192</v>
      </c>
      <c r="D22" s="46" t="s">
        <v>401</v>
      </c>
      <c r="E22" s="5"/>
      <c r="F22" s="5"/>
      <c r="G22" s="5"/>
      <c r="H22" s="9" t="s">
        <v>130</v>
      </c>
      <c r="I22" s="5"/>
      <c r="J22" s="18"/>
    </row>
    <row r="23" spans="2:10" ht="115.5" thickBot="1">
      <c r="B23" s="32" t="s">
        <v>174</v>
      </c>
      <c r="C23" s="32" t="s">
        <v>227</v>
      </c>
      <c r="D23" s="32" t="s">
        <v>175</v>
      </c>
      <c r="E23" s="32"/>
      <c r="F23" s="32"/>
      <c r="G23" s="32"/>
      <c r="H23" s="33" t="s">
        <v>53</v>
      </c>
      <c r="I23" s="32"/>
      <c r="J23" s="18"/>
    </row>
    <row r="24" spans="1:10" s="81" customFormat="1" ht="115.5" thickBot="1">
      <c r="A24" s="13"/>
      <c r="B24" s="46" t="s">
        <v>91</v>
      </c>
      <c r="C24" s="5" t="s">
        <v>228</v>
      </c>
      <c r="D24" s="46" t="s">
        <v>92</v>
      </c>
      <c r="E24" s="46"/>
      <c r="F24" s="46"/>
      <c r="G24" s="46"/>
      <c r="H24" s="47" t="s">
        <v>60</v>
      </c>
      <c r="I24" s="46"/>
      <c r="J24" s="18"/>
    </row>
    <row r="25" spans="2:10" s="81" customFormat="1" ht="110.25" customHeight="1">
      <c r="B25" s="5" t="s">
        <v>62</v>
      </c>
      <c r="C25" s="5" t="s">
        <v>357</v>
      </c>
      <c r="D25" s="5" t="s">
        <v>63</v>
      </c>
      <c r="E25" s="5"/>
      <c r="F25" s="5"/>
      <c r="G25" s="5"/>
      <c r="H25" s="9" t="s">
        <v>93</v>
      </c>
      <c r="I25" s="5"/>
      <c r="J25" s="18"/>
    </row>
    <row r="26" spans="1:10" s="13" customFormat="1" ht="101.25" customHeight="1">
      <c r="A26" s="81"/>
      <c r="B26" s="5" t="s">
        <v>181</v>
      </c>
      <c r="C26" s="5" t="s">
        <v>233</v>
      </c>
      <c r="D26" s="5" t="s">
        <v>424</v>
      </c>
      <c r="E26" s="5"/>
      <c r="F26" s="5"/>
      <c r="G26" s="5"/>
      <c r="H26" s="9"/>
      <c r="I26" s="5"/>
      <c r="J26" s="18"/>
    </row>
    <row r="27" spans="1:10" s="13" customFormat="1" ht="90" thickBot="1">
      <c r="A27" s="81"/>
      <c r="B27" s="5" t="s">
        <v>358</v>
      </c>
      <c r="C27" s="5" t="s">
        <v>361</v>
      </c>
      <c r="D27" s="5" t="s">
        <v>359</v>
      </c>
      <c r="E27" s="5"/>
      <c r="F27" s="5"/>
      <c r="G27" s="5"/>
      <c r="H27" s="9" t="s">
        <v>90</v>
      </c>
      <c r="I27" s="5"/>
      <c r="J27" s="18"/>
    </row>
    <row r="28" spans="2:10" s="13" customFormat="1" ht="102.75" thickBot="1">
      <c r="B28" s="46" t="s">
        <v>135</v>
      </c>
      <c r="C28" s="32" t="s">
        <v>360</v>
      </c>
      <c r="D28" s="46" t="s">
        <v>278</v>
      </c>
      <c r="E28" s="46"/>
      <c r="F28" s="46"/>
      <c r="G28" s="46"/>
      <c r="H28" s="47" t="s">
        <v>355</v>
      </c>
      <c r="I28" s="46"/>
      <c r="J28" s="18"/>
    </row>
    <row r="29" spans="2:10" s="13" customFormat="1" ht="128.25" thickBot="1">
      <c r="B29" s="46" t="s">
        <v>347</v>
      </c>
      <c r="C29" s="32" t="s">
        <v>362</v>
      </c>
      <c r="D29" s="46" t="s">
        <v>329</v>
      </c>
      <c r="E29" s="172"/>
      <c r="F29" s="172"/>
      <c r="G29" s="172"/>
      <c r="H29" s="173" t="s">
        <v>330</v>
      </c>
      <c r="I29" s="172"/>
      <c r="J29" s="18"/>
    </row>
    <row r="30" spans="2:10" s="13" customFormat="1" ht="128.25" thickBot="1">
      <c r="B30" s="46" t="s">
        <v>347</v>
      </c>
      <c r="C30" s="32" t="s">
        <v>399</v>
      </c>
      <c r="D30" s="46" t="s">
        <v>329</v>
      </c>
      <c r="E30" s="172"/>
      <c r="F30" s="172"/>
      <c r="G30" s="172"/>
      <c r="H30" s="173" t="s">
        <v>330</v>
      </c>
      <c r="I30" s="172"/>
      <c r="J30" s="18"/>
    </row>
    <row r="31" spans="2:10" s="13" customFormat="1" ht="115.5" thickBot="1">
      <c r="B31" s="46" t="s">
        <v>313</v>
      </c>
      <c r="C31" s="32" t="s">
        <v>397</v>
      </c>
      <c r="D31" s="46" t="s">
        <v>323</v>
      </c>
      <c r="E31" s="5"/>
      <c r="F31" s="5"/>
      <c r="G31" s="5"/>
      <c r="H31" s="9"/>
      <c r="I31" s="5"/>
      <c r="J31" s="18"/>
    </row>
    <row r="32" spans="2:10" ht="77.25" thickBot="1">
      <c r="B32" s="46" t="s">
        <v>120</v>
      </c>
      <c r="C32" s="32" t="s">
        <v>398</v>
      </c>
      <c r="D32" s="46" t="s">
        <v>122</v>
      </c>
      <c r="E32" s="46"/>
      <c r="F32" s="46"/>
      <c r="G32" s="46"/>
      <c r="H32" s="47" t="s">
        <v>199</v>
      </c>
      <c r="I32" s="46"/>
      <c r="J32" s="18"/>
    </row>
    <row r="33" spans="2:10" ht="115.5" thickBot="1">
      <c r="B33" s="46" t="s">
        <v>156</v>
      </c>
      <c r="C33" s="32" t="s">
        <v>229</v>
      </c>
      <c r="D33" s="46" t="s">
        <v>86</v>
      </c>
      <c r="E33" s="46"/>
      <c r="F33" s="46"/>
      <c r="G33" s="46"/>
      <c r="H33" s="47" t="s">
        <v>187</v>
      </c>
      <c r="I33" s="46"/>
      <c r="J33" s="18"/>
    </row>
    <row r="34" spans="1:10" ht="77.25" thickBot="1">
      <c r="A34" s="46"/>
      <c r="B34" s="46" t="s">
        <v>97</v>
      </c>
      <c r="C34" s="46" t="s">
        <v>98</v>
      </c>
      <c r="D34" s="46" t="s">
        <v>99</v>
      </c>
      <c r="E34" s="46"/>
      <c r="F34" s="46"/>
      <c r="G34" s="46"/>
      <c r="H34" s="47" t="s">
        <v>190</v>
      </c>
      <c r="I34" s="46"/>
      <c r="J34" s="18"/>
    </row>
    <row r="35" spans="2:10" ht="78.75" customHeight="1" thickBot="1">
      <c r="B35" s="52" t="s">
        <v>181</v>
      </c>
      <c r="C35" s="83" t="s">
        <v>423</v>
      </c>
      <c r="D35" s="79" t="s">
        <v>153</v>
      </c>
      <c r="E35" s="46" t="s">
        <v>234</v>
      </c>
      <c r="F35" s="46"/>
      <c r="G35" s="46"/>
      <c r="H35" s="47" t="s">
        <v>64</v>
      </c>
      <c r="I35" s="46" t="s">
        <v>234</v>
      </c>
      <c r="J35" s="18"/>
    </row>
    <row r="36" spans="2:10" s="40" customFormat="1" ht="13.5" thickBot="1">
      <c r="B36" s="36" t="s">
        <v>23</v>
      </c>
      <c r="C36" s="34"/>
      <c r="D36" s="34"/>
      <c r="E36" s="34"/>
      <c r="F36" s="34"/>
      <c r="G36" s="34"/>
      <c r="H36" s="37"/>
      <c r="I36" s="35"/>
      <c r="J36" s="35"/>
    </row>
    <row r="38" spans="5:6" ht="12.75">
      <c r="E38" s="273"/>
      <c r="F38" s="273"/>
    </row>
    <row r="40" spans="5:7" ht="12.75">
      <c r="E40" s="273"/>
      <c r="F40" s="273"/>
      <c r="G40" s="273"/>
    </row>
  </sheetData>
  <mergeCells count="13">
    <mergeCell ref="I4:J4"/>
    <mergeCell ref="I5:J5"/>
    <mergeCell ref="E40:G40"/>
    <mergeCell ref="E38:F38"/>
    <mergeCell ref="E3:E6"/>
    <mergeCell ref="F3:F6"/>
    <mergeCell ref="G3:G6"/>
    <mergeCell ref="I1:J1"/>
    <mergeCell ref="H3:H6"/>
    <mergeCell ref="A3:A6"/>
    <mergeCell ref="B3:B6"/>
    <mergeCell ref="C3:C6"/>
    <mergeCell ref="D3:D6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scale="54" r:id="rId1"/>
  <rowBreaks count="1" manualBreakCount="1">
    <brk id="14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8" sqref="H8"/>
    </sheetView>
  </sheetViews>
  <sheetFormatPr defaultColWidth="9.00390625" defaultRowHeight="12.75"/>
  <cols>
    <col min="1" max="1" width="17.625" style="1" customWidth="1"/>
    <col min="2" max="2" width="10.375" style="1" customWidth="1"/>
    <col min="3" max="3" width="11.375" style="1" customWidth="1"/>
    <col min="4" max="4" width="4.375" style="1" customWidth="1"/>
    <col min="5" max="5" width="4.25390625" style="1" customWidth="1"/>
    <col min="6" max="6" width="7.125" style="1" customWidth="1"/>
    <col min="7" max="16384" width="9.125" style="1" customWidth="1"/>
  </cols>
  <sheetData>
    <row r="1" spans="1:6" ht="18.75" customHeight="1">
      <c r="A1" s="11"/>
      <c r="B1" s="11"/>
      <c r="C1" s="11"/>
      <c r="D1" s="11"/>
      <c r="E1" s="11"/>
      <c r="F1" s="239" t="s">
        <v>379</v>
      </c>
    </row>
    <row r="2" spans="1:6" ht="21.75" customHeight="1" thickBot="1">
      <c r="A2" s="12"/>
      <c r="B2" s="14"/>
      <c r="C2" s="12"/>
      <c r="D2" s="12"/>
      <c r="E2" s="12"/>
      <c r="F2" s="12"/>
    </row>
    <row r="3" spans="1:6" s="63" customFormat="1" ht="21" customHeight="1">
      <c r="A3" s="279" t="s">
        <v>1</v>
      </c>
      <c r="B3" s="247" t="s">
        <v>2</v>
      </c>
      <c r="C3" s="247" t="s">
        <v>3</v>
      </c>
      <c r="D3" s="247" t="s">
        <v>104</v>
      </c>
      <c r="E3" s="247" t="s">
        <v>5</v>
      </c>
      <c r="F3" s="247" t="s">
        <v>6</v>
      </c>
    </row>
    <row r="4" spans="1:6" s="64" customFormat="1" ht="73.5" customHeight="1">
      <c r="A4" s="280"/>
      <c r="B4" s="245"/>
      <c r="C4" s="245"/>
      <c r="D4" s="245"/>
      <c r="E4" s="245"/>
      <c r="F4" s="245"/>
    </row>
    <row r="5" spans="1:6" s="64" customFormat="1" ht="111.75" customHeight="1">
      <c r="A5" s="280"/>
      <c r="B5" s="245"/>
      <c r="C5" s="245"/>
      <c r="D5" s="245"/>
      <c r="E5" s="245"/>
      <c r="F5" s="245"/>
    </row>
    <row r="6" spans="1:6" s="76" customFormat="1" ht="13.5" thickBot="1">
      <c r="A6" s="281"/>
      <c r="B6" s="297"/>
      <c r="C6" s="297"/>
      <c r="D6" s="297"/>
      <c r="E6" s="297"/>
      <c r="F6" s="297"/>
    </row>
    <row r="7" spans="1:6" s="78" customFormat="1" ht="13.5" thickBot="1">
      <c r="A7" s="194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</row>
    <row r="8" spans="1:6" s="52" customFormat="1" ht="39" thickBot="1">
      <c r="A8" s="192" t="s">
        <v>148</v>
      </c>
      <c r="B8" s="192" t="s">
        <v>152</v>
      </c>
      <c r="C8" s="192" t="s">
        <v>146</v>
      </c>
      <c r="D8" s="192"/>
      <c r="E8" s="192"/>
      <c r="F8" s="193" t="s">
        <v>380</v>
      </c>
    </row>
    <row r="9" spans="1:6" s="52" customFormat="1" ht="26.25" thickBot="1">
      <c r="A9" s="46" t="s">
        <v>149</v>
      </c>
      <c r="B9" s="46" t="s">
        <v>150</v>
      </c>
      <c r="C9" s="46" t="s">
        <v>146</v>
      </c>
      <c r="D9" s="46"/>
      <c r="E9" s="46"/>
      <c r="F9" s="47" t="s">
        <v>222</v>
      </c>
    </row>
    <row r="10" spans="1:6" s="52" customFormat="1" ht="26.25" thickBot="1">
      <c r="A10" s="46" t="s">
        <v>77</v>
      </c>
      <c r="B10" s="46" t="s">
        <v>151</v>
      </c>
      <c r="C10" s="46" t="s">
        <v>153</v>
      </c>
      <c r="D10" s="46"/>
      <c r="E10" s="46"/>
      <c r="F10" s="47" t="s">
        <v>381</v>
      </c>
    </row>
    <row r="11" spans="1:6" s="52" customFormat="1" ht="26.25" thickBot="1">
      <c r="A11" s="46" t="s">
        <v>215</v>
      </c>
      <c r="B11" s="46" t="s">
        <v>145</v>
      </c>
      <c r="C11" s="46" t="s">
        <v>153</v>
      </c>
      <c r="D11" s="46"/>
      <c r="E11" s="46"/>
      <c r="F11" s="47" t="s">
        <v>378</v>
      </c>
    </row>
    <row r="12" spans="1:6" s="52" customFormat="1" ht="51.75" thickBot="1">
      <c r="A12" s="46" t="s">
        <v>425</v>
      </c>
      <c r="B12" s="46" t="s">
        <v>426</v>
      </c>
      <c r="C12" s="46"/>
      <c r="D12" s="46"/>
      <c r="E12" s="46"/>
      <c r="F12" s="47"/>
    </row>
    <row r="13" spans="1:6" s="52" customFormat="1" ht="51.75" thickBot="1">
      <c r="A13" s="46" t="s">
        <v>427</v>
      </c>
      <c r="B13" s="46" t="s">
        <v>426</v>
      </c>
      <c r="C13" s="46"/>
      <c r="D13" s="46"/>
      <c r="E13" s="46"/>
      <c r="F13" s="47"/>
    </row>
    <row r="14" spans="1:6" s="52" customFormat="1" ht="13.5" thickBot="1">
      <c r="A14" s="34"/>
      <c r="B14" s="34"/>
      <c r="C14" s="34"/>
      <c r="D14" s="34"/>
      <c r="E14" s="34"/>
      <c r="F14" s="37"/>
    </row>
    <row r="16" spans="3:4" ht="12.75">
      <c r="C16" s="273"/>
      <c r="D16" s="273"/>
    </row>
    <row r="18" spans="3:5" ht="12.75">
      <c r="C18" s="273"/>
      <c r="D18" s="273"/>
      <c r="E18" s="273"/>
    </row>
  </sheetData>
  <mergeCells count="8">
    <mergeCell ref="C18:E18"/>
    <mergeCell ref="C16:D16"/>
    <mergeCell ref="F3:F6"/>
    <mergeCell ref="A3:A6"/>
    <mergeCell ref="B3:B6"/>
    <mergeCell ref="C3:C6"/>
    <mergeCell ref="D3:D6"/>
    <mergeCell ref="E3:E6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75" zoomScaleSheetLayoutView="7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" sqref="I5"/>
    </sheetView>
  </sheetViews>
  <sheetFormatPr defaultColWidth="9.00390625" defaultRowHeight="12.75"/>
  <cols>
    <col min="1" max="1" width="20.75390625" style="1" customWidth="1"/>
    <col min="2" max="2" width="10.75390625" style="1" customWidth="1"/>
    <col min="3" max="3" width="8.75390625" style="1" customWidth="1"/>
    <col min="4" max="4" width="4.125" style="1" customWidth="1"/>
    <col min="5" max="5" width="4.375" style="1" customWidth="1"/>
    <col min="6" max="6" width="10.00390625" style="1" customWidth="1"/>
    <col min="7" max="16384" width="9.125" style="1" customWidth="1"/>
  </cols>
  <sheetData>
    <row r="1" spans="1:6" ht="18.75" customHeight="1">
      <c r="A1" s="19" t="s">
        <v>39</v>
      </c>
      <c r="B1" s="11"/>
      <c r="C1" s="11"/>
      <c r="D1" s="11"/>
      <c r="E1" s="11"/>
      <c r="F1" s="11"/>
    </row>
    <row r="2" spans="1:6" ht="21.75" customHeight="1" thickBot="1">
      <c r="A2" s="65" t="s">
        <v>154</v>
      </c>
      <c r="B2" s="12"/>
      <c r="C2" s="14"/>
      <c r="D2" s="12"/>
      <c r="E2" s="12"/>
      <c r="F2" s="12"/>
    </row>
    <row r="3" spans="1:6" s="63" customFormat="1" ht="21" customHeight="1">
      <c r="A3" s="247" t="s">
        <v>2</v>
      </c>
      <c r="B3" s="247" t="s">
        <v>3</v>
      </c>
      <c r="C3" s="247" t="s">
        <v>104</v>
      </c>
      <c r="D3" s="247" t="s">
        <v>5</v>
      </c>
      <c r="E3" s="247" t="s">
        <v>6</v>
      </c>
      <c r="F3" s="247" t="s">
        <v>7</v>
      </c>
    </row>
    <row r="4" spans="1:6" s="64" customFormat="1" ht="73.5" customHeight="1">
      <c r="A4" s="245"/>
      <c r="B4" s="245"/>
      <c r="C4" s="245"/>
      <c r="D4" s="245"/>
      <c r="E4" s="245"/>
      <c r="F4" s="245"/>
    </row>
    <row r="5" spans="1:6" s="64" customFormat="1" ht="111.75" customHeight="1">
      <c r="A5" s="245"/>
      <c r="B5" s="245"/>
      <c r="C5" s="245"/>
      <c r="D5" s="245"/>
      <c r="E5" s="245"/>
      <c r="F5" s="245"/>
    </row>
    <row r="6" spans="1:6" s="76" customFormat="1" ht="13.5" thickBot="1">
      <c r="A6" s="297"/>
      <c r="B6" s="297"/>
      <c r="C6" s="297"/>
      <c r="D6" s="297"/>
      <c r="E6" s="297"/>
      <c r="F6" s="297"/>
    </row>
    <row r="7" spans="1:6" s="78" customFormat="1" ht="13.5" thickBot="1">
      <c r="A7" s="195">
        <v>2</v>
      </c>
      <c r="B7" s="195">
        <v>3</v>
      </c>
      <c r="C7" s="195">
        <v>4</v>
      </c>
      <c r="D7" s="195">
        <v>5</v>
      </c>
      <c r="E7" s="195">
        <v>6</v>
      </c>
      <c r="F7" s="195">
        <v>7</v>
      </c>
    </row>
    <row r="8" spans="1:6" s="52" customFormat="1" ht="51.75" thickBot="1">
      <c r="A8" s="46" t="s">
        <v>217</v>
      </c>
      <c r="B8" s="46" t="s">
        <v>155</v>
      </c>
      <c r="C8" s="46"/>
      <c r="D8" s="46"/>
      <c r="E8" s="46"/>
      <c r="F8" s="47" t="s">
        <v>218</v>
      </c>
    </row>
    <row r="9" spans="1:6" s="52" customFormat="1" ht="51.75" thickBot="1">
      <c r="A9" s="46" t="s">
        <v>159</v>
      </c>
      <c r="B9" s="46" t="s">
        <v>155</v>
      </c>
      <c r="C9" s="46"/>
      <c r="D9" s="46"/>
      <c r="E9" s="46"/>
      <c r="F9" s="47" t="s">
        <v>219</v>
      </c>
    </row>
    <row r="10" spans="1:6" s="52" customFormat="1" ht="51.75" thickBot="1">
      <c r="A10" s="46" t="s">
        <v>220</v>
      </c>
      <c r="B10" s="46" t="s">
        <v>155</v>
      </c>
      <c r="C10" s="46"/>
      <c r="D10" s="46"/>
      <c r="E10" s="46"/>
      <c r="F10" s="47" t="s">
        <v>191</v>
      </c>
    </row>
    <row r="11" spans="1:6" s="52" customFormat="1" ht="51.75" thickBot="1">
      <c r="A11" s="46" t="s">
        <v>160</v>
      </c>
      <c r="B11" s="46" t="s">
        <v>155</v>
      </c>
      <c r="C11" s="46"/>
      <c r="D11" s="46"/>
      <c r="E11" s="46"/>
      <c r="F11" s="47" t="s">
        <v>162</v>
      </c>
    </row>
    <row r="12" spans="1:6" s="52" customFormat="1" ht="51.75" thickBot="1">
      <c r="A12" s="46" t="s">
        <v>382</v>
      </c>
      <c r="B12" s="46" t="s">
        <v>155</v>
      </c>
      <c r="C12" s="46"/>
      <c r="D12" s="46"/>
      <c r="E12" s="46"/>
      <c r="F12" s="47"/>
    </row>
    <row r="13" spans="1:6" s="52" customFormat="1" ht="51.75" thickBot="1">
      <c r="A13" s="46" t="s">
        <v>221</v>
      </c>
      <c r="B13" s="46" t="s">
        <v>155</v>
      </c>
      <c r="C13" s="46"/>
      <c r="D13" s="46"/>
      <c r="E13" s="46"/>
      <c r="F13" s="47" t="s">
        <v>162</v>
      </c>
    </row>
    <row r="14" spans="1:6" s="52" customFormat="1" ht="51.75" thickBot="1">
      <c r="A14" s="46" t="s">
        <v>383</v>
      </c>
      <c r="B14" s="46" t="s">
        <v>155</v>
      </c>
      <c r="C14" s="46"/>
      <c r="D14" s="46"/>
      <c r="E14" s="46"/>
      <c r="F14" s="47" t="s">
        <v>223</v>
      </c>
    </row>
    <row r="15" spans="1:6" s="52" customFormat="1" ht="51.75" thickBot="1">
      <c r="A15" s="46" t="s">
        <v>163</v>
      </c>
      <c r="B15" s="46" t="s">
        <v>155</v>
      </c>
      <c r="C15" s="46"/>
      <c r="D15" s="46"/>
      <c r="E15" s="46"/>
      <c r="F15" s="47" t="s">
        <v>196</v>
      </c>
    </row>
    <row r="16" spans="1:6" s="52" customFormat="1" ht="26.25" thickBot="1">
      <c r="A16" s="46" t="s">
        <v>164</v>
      </c>
      <c r="B16" s="46" t="s">
        <v>165</v>
      </c>
      <c r="C16" s="46"/>
      <c r="D16" s="46"/>
      <c r="E16" s="46"/>
      <c r="F16" s="47" t="s">
        <v>188</v>
      </c>
    </row>
    <row r="17" spans="1:6" s="52" customFormat="1" ht="26.25" thickBot="1">
      <c r="A17" s="46" t="s">
        <v>166</v>
      </c>
      <c r="B17" s="46" t="s">
        <v>167</v>
      </c>
      <c r="C17" s="46"/>
      <c r="D17" s="46"/>
      <c r="E17" s="46"/>
      <c r="F17" s="47" t="s">
        <v>224</v>
      </c>
    </row>
    <row r="18" spans="1:6" s="52" customFormat="1" ht="26.25" thickBot="1">
      <c r="A18" s="46" t="s">
        <v>225</v>
      </c>
      <c r="B18" s="46" t="s">
        <v>161</v>
      </c>
      <c r="C18" s="46"/>
      <c r="D18" s="46"/>
      <c r="E18" s="46"/>
      <c r="F18" s="47" t="s">
        <v>226</v>
      </c>
    </row>
    <row r="19" spans="1:6" s="52" customFormat="1" ht="26.25" thickBot="1">
      <c r="A19" s="46" t="s">
        <v>181</v>
      </c>
      <c r="B19" s="46" t="s">
        <v>161</v>
      </c>
      <c r="C19" s="46"/>
      <c r="D19" s="46"/>
      <c r="E19" s="46"/>
      <c r="F19" s="47"/>
    </row>
    <row r="20" spans="1:6" s="52" customFormat="1" ht="51.75" thickBot="1">
      <c r="A20" s="46" t="s">
        <v>181</v>
      </c>
      <c r="B20" s="46" t="s">
        <v>155</v>
      </c>
      <c r="C20" s="46"/>
      <c r="D20" s="46"/>
      <c r="E20" s="46"/>
      <c r="F20" s="47">
        <v>15</v>
      </c>
    </row>
    <row r="21" spans="1:6" s="52" customFormat="1" ht="13.5" thickBot="1">
      <c r="A21" s="36" t="s">
        <v>23</v>
      </c>
      <c r="B21" s="34"/>
      <c r="C21" s="34"/>
      <c r="D21" s="34"/>
      <c r="E21" s="34"/>
      <c r="F21" s="34"/>
    </row>
    <row r="23" spans="4:6" ht="38.25" customHeight="1">
      <c r="D23" s="302" t="s">
        <v>24</v>
      </c>
      <c r="E23" s="302"/>
      <c r="F23" s="302"/>
    </row>
    <row r="25" spans="4:6" ht="38.25" customHeight="1">
      <c r="D25" s="273" t="s">
        <v>25</v>
      </c>
      <c r="E25" s="273"/>
      <c r="F25" s="273"/>
    </row>
    <row r="27" spans="4:6" ht="25.5" customHeight="1">
      <c r="D27" s="303" t="s">
        <v>236</v>
      </c>
      <c r="E27" s="303"/>
      <c r="F27" s="303"/>
    </row>
    <row r="29" spans="4:6" ht="38.25" customHeight="1">
      <c r="D29" s="301" t="s">
        <v>237</v>
      </c>
      <c r="E29" s="301"/>
      <c r="F29" s="301"/>
    </row>
    <row r="31" spans="4:6" ht="12.75" customHeight="1">
      <c r="D31" s="301" t="s">
        <v>237</v>
      </c>
      <c r="E31" s="301"/>
      <c r="F31" s="301"/>
    </row>
    <row r="33" spans="4:6" ht="22.5" customHeight="1">
      <c r="D33" s="301" t="s">
        <v>238</v>
      </c>
      <c r="E33" s="301"/>
      <c r="F33" s="301"/>
    </row>
  </sheetData>
  <mergeCells count="12">
    <mergeCell ref="D29:F29"/>
    <mergeCell ref="D25:F25"/>
    <mergeCell ref="D31:F31"/>
    <mergeCell ref="D33:F33"/>
    <mergeCell ref="D27:F27"/>
    <mergeCell ref="D23:F23"/>
    <mergeCell ref="D3:D6"/>
    <mergeCell ref="E3:E6"/>
    <mergeCell ref="F3:F6"/>
    <mergeCell ref="A3:A6"/>
    <mergeCell ref="B3:B6"/>
    <mergeCell ref="C3:C6"/>
  </mergeCells>
  <printOptions/>
  <pageMargins left="0.5905511811023623" right="0" top="0" bottom="0" header="0.5118110236220472" footer="0.5118110236220472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10">
      <selection activeCell="N28" sqref="N28"/>
    </sheetView>
  </sheetViews>
  <sheetFormatPr defaultColWidth="9.00390625" defaultRowHeight="12.75"/>
  <cols>
    <col min="4" max="4" width="12.25390625" style="0" customWidth="1"/>
    <col min="13" max="13" width="11.75390625" style="0" customWidth="1"/>
  </cols>
  <sheetData>
    <row r="1" spans="1:13" ht="18">
      <c r="A1" s="306" t="s">
        <v>273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4:9" ht="12.75">
      <c r="D2" s="305" t="s">
        <v>419</v>
      </c>
      <c r="E2" s="305"/>
      <c r="F2" s="305"/>
      <c r="G2" s="305"/>
      <c r="H2" s="305"/>
      <c r="I2" s="305"/>
    </row>
    <row r="3" spans="5:8" ht="15.75">
      <c r="E3" s="307" t="s">
        <v>377</v>
      </c>
      <c r="F3" s="307"/>
      <c r="G3" s="307"/>
      <c r="H3" s="307"/>
    </row>
    <row r="4" spans="6:7" ht="15">
      <c r="F4" s="308" t="s">
        <v>369</v>
      </c>
      <c r="G4" s="308"/>
    </row>
    <row r="5" spans="1:13" ht="15">
      <c r="A5" s="308" t="s">
        <v>274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ht="13.5" thickBot="1"/>
    <row r="7" spans="1:13" ht="12.75">
      <c r="A7" s="98" t="s">
        <v>239</v>
      </c>
      <c r="B7" s="99" t="s">
        <v>240</v>
      </c>
      <c r="C7" s="99" t="s">
        <v>240</v>
      </c>
      <c r="D7" s="100" t="s">
        <v>243</v>
      </c>
      <c r="E7" s="101"/>
      <c r="F7" s="99" t="s">
        <v>246</v>
      </c>
      <c r="G7" s="309" t="s">
        <v>247</v>
      </c>
      <c r="H7" s="310"/>
      <c r="I7" s="310"/>
      <c r="J7" s="310"/>
      <c r="K7" s="311"/>
      <c r="L7" s="309" t="s">
        <v>182</v>
      </c>
      <c r="M7" s="312"/>
    </row>
    <row r="8" spans="1:13" ht="13.5" thickBot="1">
      <c r="A8" s="102"/>
      <c r="B8" s="86" t="s">
        <v>241</v>
      </c>
      <c r="C8" s="86" t="s">
        <v>242</v>
      </c>
      <c r="D8" s="87" t="s">
        <v>244</v>
      </c>
      <c r="E8" s="87" t="s">
        <v>245</v>
      </c>
      <c r="F8" s="198" t="s">
        <v>37</v>
      </c>
      <c r="G8" s="199" t="s">
        <v>248</v>
      </c>
      <c r="H8" s="199" t="s">
        <v>249</v>
      </c>
      <c r="I8" s="199" t="s">
        <v>250</v>
      </c>
      <c r="J8" s="199" t="s">
        <v>251</v>
      </c>
      <c r="K8" s="200" t="s">
        <v>370</v>
      </c>
      <c r="L8" s="199" t="s">
        <v>386</v>
      </c>
      <c r="M8" s="103" t="s">
        <v>252</v>
      </c>
    </row>
    <row r="9" spans="1:13" ht="12.75">
      <c r="A9" s="104">
        <v>1</v>
      </c>
      <c r="B9" s="88" t="s">
        <v>253</v>
      </c>
      <c r="C9" s="43">
        <v>26</v>
      </c>
      <c r="D9" s="43">
        <v>20</v>
      </c>
      <c r="E9" s="313">
        <v>40</v>
      </c>
      <c r="F9" s="201"/>
      <c r="G9" s="202"/>
      <c r="H9" s="202"/>
      <c r="I9" s="202"/>
      <c r="J9" s="202"/>
      <c r="K9" s="202"/>
      <c r="L9" s="203"/>
      <c r="M9" s="197">
        <f>E9+F9+F10</f>
        <v>44</v>
      </c>
    </row>
    <row r="10" spans="1:13" ht="13.5" thickBot="1">
      <c r="A10" s="106"/>
      <c r="B10" s="89" t="s">
        <v>254</v>
      </c>
      <c r="C10" s="60">
        <v>6</v>
      </c>
      <c r="D10" s="60">
        <v>20</v>
      </c>
      <c r="E10" s="314"/>
      <c r="F10" s="104">
        <v>4</v>
      </c>
      <c r="G10" s="43"/>
      <c r="H10" s="43"/>
      <c r="I10" s="43"/>
      <c r="J10" s="43"/>
      <c r="K10" s="43">
        <v>4</v>
      </c>
      <c r="L10" s="105"/>
      <c r="M10" s="109"/>
    </row>
    <row r="11" spans="1:13" ht="12.75">
      <c r="A11" s="104">
        <v>2</v>
      </c>
      <c r="B11" s="91" t="s">
        <v>255</v>
      </c>
      <c r="C11" s="43">
        <v>26</v>
      </c>
      <c r="D11" s="43">
        <v>22</v>
      </c>
      <c r="E11" s="183"/>
      <c r="F11" s="201">
        <v>2</v>
      </c>
      <c r="G11" s="202"/>
      <c r="H11" s="202"/>
      <c r="I11" s="202">
        <v>2</v>
      </c>
      <c r="J11" s="202"/>
      <c r="K11" s="202"/>
      <c r="L11" s="202"/>
      <c r="M11" s="206"/>
    </row>
    <row r="12" spans="1:13" ht="13.5" thickBot="1">
      <c r="A12" s="106"/>
      <c r="B12" s="92" t="s">
        <v>256</v>
      </c>
      <c r="C12" s="60">
        <v>15</v>
      </c>
      <c r="D12" s="60">
        <v>22</v>
      </c>
      <c r="E12" s="184">
        <v>44</v>
      </c>
      <c r="F12" s="204">
        <v>4</v>
      </c>
      <c r="G12" s="77"/>
      <c r="H12" s="77"/>
      <c r="I12" s="77"/>
      <c r="J12" s="77"/>
      <c r="K12" s="77">
        <v>4</v>
      </c>
      <c r="L12" s="77"/>
      <c r="M12" s="207">
        <f>E12+F11+F12</f>
        <v>50</v>
      </c>
    </row>
    <row r="13" spans="1:13" ht="12.75">
      <c r="A13" s="104">
        <v>3</v>
      </c>
      <c r="B13" s="91" t="s">
        <v>257</v>
      </c>
      <c r="C13" s="91">
        <v>28</v>
      </c>
      <c r="D13" s="60">
        <v>22</v>
      </c>
      <c r="E13" s="183"/>
      <c r="F13" s="201">
        <v>3</v>
      </c>
      <c r="G13" s="202"/>
      <c r="H13" s="202"/>
      <c r="I13" s="202">
        <v>2</v>
      </c>
      <c r="J13" s="202">
        <v>1</v>
      </c>
      <c r="K13" s="202"/>
      <c r="L13" s="208"/>
      <c r="M13" s="206"/>
    </row>
    <row r="14" spans="1:13" ht="13.5" thickBot="1">
      <c r="A14" s="106"/>
      <c r="B14" s="92" t="s">
        <v>258</v>
      </c>
      <c r="C14" s="92">
        <v>10</v>
      </c>
      <c r="D14" s="60">
        <v>22</v>
      </c>
      <c r="E14" s="184">
        <v>44</v>
      </c>
      <c r="F14" s="204">
        <v>4</v>
      </c>
      <c r="G14" s="77"/>
      <c r="H14" s="77"/>
      <c r="I14" s="77"/>
      <c r="J14" s="77"/>
      <c r="K14" s="77">
        <v>4</v>
      </c>
      <c r="L14" s="209"/>
      <c r="M14" s="207">
        <f>E14+F13+F14</f>
        <v>51</v>
      </c>
    </row>
    <row r="15" spans="1:13" ht="12.75">
      <c r="A15" s="107">
        <v>4</v>
      </c>
      <c r="B15" s="93" t="s">
        <v>259</v>
      </c>
      <c r="C15" s="93">
        <v>26</v>
      </c>
      <c r="D15" s="60">
        <v>22</v>
      </c>
      <c r="E15" s="108"/>
      <c r="F15" s="201">
        <v>3</v>
      </c>
      <c r="G15" s="202"/>
      <c r="H15" s="202"/>
      <c r="I15" s="202">
        <v>2</v>
      </c>
      <c r="J15" s="202">
        <v>1</v>
      </c>
      <c r="K15" s="202"/>
      <c r="L15" s="208"/>
      <c r="M15" s="210"/>
    </row>
    <row r="16" spans="1:14" ht="13.5" thickBot="1">
      <c r="A16" s="107"/>
      <c r="B16" s="93" t="s">
        <v>260</v>
      </c>
      <c r="C16" s="93">
        <v>14</v>
      </c>
      <c r="D16" s="84">
        <v>22</v>
      </c>
      <c r="E16" s="108">
        <v>44</v>
      </c>
      <c r="F16" s="104">
        <v>5</v>
      </c>
      <c r="G16" s="43"/>
      <c r="H16" s="43"/>
      <c r="I16" s="43"/>
      <c r="J16" s="43"/>
      <c r="K16" s="43">
        <v>5</v>
      </c>
      <c r="L16" s="91"/>
      <c r="M16" s="109">
        <f>E16+F15+F16</f>
        <v>52</v>
      </c>
      <c r="N16">
        <f>D9+D11+D13+D15+F11+F13+F15</f>
        <v>94</v>
      </c>
    </row>
    <row r="17" spans="1:14" s="90" customFormat="1" ht="13.5" thickBot="1">
      <c r="A17" s="96" t="s">
        <v>182</v>
      </c>
      <c r="B17" s="97"/>
      <c r="C17" s="97">
        <f>SUM(C9:C16)</f>
        <v>151</v>
      </c>
      <c r="D17" s="97">
        <f aca="true" t="shared" si="0" ref="D17:J17">SUM(D9:D16)</f>
        <v>172</v>
      </c>
      <c r="E17" s="211">
        <f t="shared" si="0"/>
        <v>172</v>
      </c>
      <c r="F17" s="97">
        <f>SUM(F9:F16)</f>
        <v>25</v>
      </c>
      <c r="G17" s="97">
        <f t="shared" si="0"/>
        <v>0</v>
      </c>
      <c r="H17" s="97">
        <f t="shared" si="0"/>
        <v>0</v>
      </c>
      <c r="I17" s="97">
        <f t="shared" si="0"/>
        <v>6</v>
      </c>
      <c r="J17" s="97">
        <f t="shared" si="0"/>
        <v>2</v>
      </c>
      <c r="K17" s="97">
        <f>SUM(K9:K16)</f>
        <v>17</v>
      </c>
      <c r="L17" s="97"/>
      <c r="M17" s="112">
        <f>SUM(M9:M16)</f>
        <v>197</v>
      </c>
      <c r="N17" s="90">
        <f>D10+D12+D14+D16+F10+F12+F14+F16</f>
        <v>103</v>
      </c>
    </row>
    <row r="18" spans="1:13" ht="12.75">
      <c r="A18" s="110">
        <v>5</v>
      </c>
      <c r="B18" s="108" t="s">
        <v>261</v>
      </c>
      <c r="C18" s="84">
        <v>27</v>
      </c>
      <c r="D18" s="84">
        <v>28</v>
      </c>
      <c r="E18" s="315">
        <v>56</v>
      </c>
      <c r="F18" s="201">
        <v>5</v>
      </c>
      <c r="G18" s="202"/>
      <c r="H18" s="202">
        <v>2</v>
      </c>
      <c r="I18" s="202">
        <v>3</v>
      </c>
      <c r="J18" s="202"/>
      <c r="K18" s="202"/>
      <c r="L18" s="202"/>
      <c r="M18" s="206"/>
    </row>
    <row r="19" spans="1:14" ht="13.5" thickBot="1">
      <c r="A19" s="106"/>
      <c r="B19" s="89" t="s">
        <v>262</v>
      </c>
      <c r="C19" s="60">
        <v>12</v>
      </c>
      <c r="D19" s="60">
        <v>28</v>
      </c>
      <c r="E19" s="314"/>
      <c r="F19" s="204">
        <v>5</v>
      </c>
      <c r="G19" s="77"/>
      <c r="H19" s="77">
        <v>2</v>
      </c>
      <c r="I19" s="77"/>
      <c r="J19" s="77"/>
      <c r="K19" s="77">
        <v>3</v>
      </c>
      <c r="L19" s="77"/>
      <c r="M19" s="207">
        <f>E18+F18+F19</f>
        <v>66</v>
      </c>
      <c r="N19">
        <v>33</v>
      </c>
    </row>
    <row r="20" spans="1:13" ht="12.75">
      <c r="A20" s="104">
        <v>6</v>
      </c>
      <c r="B20" s="91" t="s">
        <v>263</v>
      </c>
      <c r="C20" s="43">
        <v>29</v>
      </c>
      <c r="D20" s="43">
        <v>29</v>
      </c>
      <c r="E20" s="183"/>
      <c r="F20" s="201">
        <v>5</v>
      </c>
      <c r="G20" s="202"/>
      <c r="H20" s="202">
        <v>2</v>
      </c>
      <c r="I20" s="202">
        <v>3</v>
      </c>
      <c r="J20" s="202"/>
      <c r="K20" s="202"/>
      <c r="L20" s="202"/>
      <c r="M20" s="206"/>
    </row>
    <row r="21" spans="1:14" ht="13.5" thickBot="1">
      <c r="A21" s="106"/>
      <c r="B21" s="92" t="s">
        <v>264</v>
      </c>
      <c r="C21" s="60">
        <v>14</v>
      </c>
      <c r="D21" s="60">
        <v>29</v>
      </c>
      <c r="E21" s="184">
        <v>58</v>
      </c>
      <c r="F21" s="204">
        <v>5</v>
      </c>
      <c r="G21" s="77"/>
      <c r="H21" s="77">
        <v>2</v>
      </c>
      <c r="I21" s="77"/>
      <c r="J21" s="77"/>
      <c r="K21" s="77">
        <v>3</v>
      </c>
      <c r="L21" s="77"/>
      <c r="M21" s="207">
        <f>E21+F20+F21</f>
        <v>68</v>
      </c>
      <c r="N21">
        <v>34</v>
      </c>
    </row>
    <row r="22" spans="1:13" ht="12.75">
      <c r="A22" s="104">
        <v>7</v>
      </c>
      <c r="B22" s="91" t="s">
        <v>265</v>
      </c>
      <c r="C22" s="91">
        <v>26</v>
      </c>
      <c r="D22" s="91">
        <v>31</v>
      </c>
      <c r="E22" s="183"/>
      <c r="F22" s="201">
        <v>5</v>
      </c>
      <c r="G22" s="202"/>
      <c r="H22" s="202">
        <v>2</v>
      </c>
      <c r="I22" s="202">
        <v>3</v>
      </c>
      <c r="J22" s="202"/>
      <c r="K22" s="202"/>
      <c r="L22" s="208"/>
      <c r="M22" s="206"/>
    </row>
    <row r="23" spans="1:14" ht="13.5" thickBot="1">
      <c r="A23" s="106"/>
      <c r="B23" s="92" t="s">
        <v>266</v>
      </c>
      <c r="C23" s="92">
        <v>10</v>
      </c>
      <c r="D23" s="92">
        <v>31</v>
      </c>
      <c r="E23" s="184">
        <v>62</v>
      </c>
      <c r="F23" s="204">
        <v>5</v>
      </c>
      <c r="G23" s="77"/>
      <c r="H23" s="77">
        <v>2</v>
      </c>
      <c r="I23" s="77"/>
      <c r="J23" s="77"/>
      <c r="K23" s="77">
        <v>3</v>
      </c>
      <c r="L23" s="209"/>
      <c r="M23" s="207">
        <f>E23+F22+F23</f>
        <v>72</v>
      </c>
      <c r="N23">
        <v>36</v>
      </c>
    </row>
    <row r="24" spans="1:13" ht="12.75">
      <c r="A24" s="107">
        <v>8</v>
      </c>
      <c r="B24" s="93" t="s">
        <v>267</v>
      </c>
      <c r="C24" s="93">
        <v>28</v>
      </c>
      <c r="D24" s="93">
        <v>35</v>
      </c>
      <c r="E24" s="182"/>
      <c r="F24" s="201">
        <v>5</v>
      </c>
      <c r="G24" s="202"/>
      <c r="H24" s="202">
        <v>1</v>
      </c>
      <c r="I24" s="202">
        <v>3</v>
      </c>
      <c r="J24" s="202">
        <v>1</v>
      </c>
      <c r="K24" s="202"/>
      <c r="L24" s="208"/>
      <c r="M24" s="212"/>
    </row>
    <row r="25" spans="1:14" ht="13.5" thickBot="1">
      <c r="A25" s="107"/>
      <c r="B25" s="93" t="s">
        <v>371</v>
      </c>
      <c r="C25" s="93">
        <v>11</v>
      </c>
      <c r="D25" s="93">
        <v>32</v>
      </c>
      <c r="E25" s="182">
        <v>67</v>
      </c>
      <c r="F25" s="204">
        <v>5</v>
      </c>
      <c r="G25" s="77"/>
      <c r="H25" s="77">
        <v>2</v>
      </c>
      <c r="I25" s="77"/>
      <c r="J25" s="77"/>
      <c r="K25" s="77">
        <v>3</v>
      </c>
      <c r="L25" s="209"/>
      <c r="M25" s="213">
        <f>E25+F24+F25</f>
        <v>77</v>
      </c>
      <c r="N25">
        <v>37</v>
      </c>
    </row>
    <row r="26" spans="1:13" ht="12.75">
      <c r="A26" s="104">
        <v>9</v>
      </c>
      <c r="B26" s="91" t="s">
        <v>268</v>
      </c>
      <c r="C26" s="91">
        <v>29</v>
      </c>
      <c r="D26" s="91">
        <v>35</v>
      </c>
      <c r="E26" s="183">
        <v>35</v>
      </c>
      <c r="F26" s="201">
        <v>5</v>
      </c>
      <c r="G26" s="202"/>
      <c r="H26" s="202"/>
      <c r="I26" s="202">
        <v>3</v>
      </c>
      <c r="J26" s="202">
        <v>2</v>
      </c>
      <c r="K26" s="202"/>
      <c r="L26" s="208"/>
      <c r="M26" s="206">
        <f>E26+F26</f>
        <v>40</v>
      </c>
    </row>
    <row r="27" spans="1:13" ht="13.5" thickBot="1">
      <c r="A27" s="110"/>
      <c r="B27" s="93" t="s">
        <v>269</v>
      </c>
      <c r="C27" s="93">
        <v>9</v>
      </c>
      <c r="D27" s="93">
        <v>26</v>
      </c>
      <c r="E27" s="185">
        <v>26</v>
      </c>
      <c r="F27" s="104"/>
      <c r="G27" s="43"/>
      <c r="H27" s="43"/>
      <c r="I27" s="43"/>
      <c r="J27" s="43"/>
      <c r="K27" s="43"/>
      <c r="L27" s="91"/>
      <c r="M27" s="111">
        <f>E27</f>
        <v>26</v>
      </c>
    </row>
    <row r="28" spans="1:14" s="90" customFormat="1" ht="13.5" thickBot="1">
      <c r="A28" s="96" t="s">
        <v>182</v>
      </c>
      <c r="B28" s="97"/>
      <c r="C28" s="97">
        <f aca="true" t="shared" si="1" ref="C28:M28">SUM(C18:C27)</f>
        <v>195</v>
      </c>
      <c r="D28" s="97">
        <f t="shared" si="1"/>
        <v>304</v>
      </c>
      <c r="E28" s="211">
        <f t="shared" si="1"/>
        <v>304</v>
      </c>
      <c r="F28" s="97">
        <f t="shared" si="1"/>
        <v>45</v>
      </c>
      <c r="G28" s="97">
        <f t="shared" si="1"/>
        <v>0</v>
      </c>
      <c r="H28" s="97">
        <f t="shared" si="1"/>
        <v>15</v>
      </c>
      <c r="I28" s="97">
        <f t="shared" si="1"/>
        <v>15</v>
      </c>
      <c r="J28" s="97">
        <f t="shared" si="1"/>
        <v>3</v>
      </c>
      <c r="K28" s="97">
        <f t="shared" si="1"/>
        <v>12</v>
      </c>
      <c r="L28" s="97"/>
      <c r="M28" s="112">
        <f t="shared" si="1"/>
        <v>349</v>
      </c>
      <c r="N28" s="90">
        <f>M28-M27</f>
        <v>323</v>
      </c>
    </row>
    <row r="29" spans="1:15" ht="12.75">
      <c r="A29" s="201">
        <v>10</v>
      </c>
      <c r="B29" s="202" t="s">
        <v>372</v>
      </c>
      <c r="C29" s="202">
        <v>28</v>
      </c>
      <c r="D29" s="202">
        <v>36</v>
      </c>
      <c r="E29" s="215"/>
      <c r="F29" s="201">
        <v>8</v>
      </c>
      <c r="G29" s="202">
        <v>2</v>
      </c>
      <c r="H29" s="202">
        <v>1</v>
      </c>
      <c r="I29" s="202">
        <v>3</v>
      </c>
      <c r="J29" s="202">
        <v>2</v>
      </c>
      <c r="K29" s="202"/>
      <c r="L29" s="202"/>
      <c r="M29" s="206">
        <f>D29+D30+F29+F30</f>
        <v>87</v>
      </c>
      <c r="N29">
        <f>D18+D20+D22+D24+D26+F18+F20+F22+F24+F26</f>
        <v>183</v>
      </c>
      <c r="O29" t="s">
        <v>393</v>
      </c>
    </row>
    <row r="30" spans="1:15" ht="13.5" thickBot="1">
      <c r="A30" s="204"/>
      <c r="B30" s="77" t="s">
        <v>373</v>
      </c>
      <c r="C30" s="77">
        <v>28</v>
      </c>
      <c r="D30" s="77">
        <v>36</v>
      </c>
      <c r="E30" s="218">
        <v>72</v>
      </c>
      <c r="F30" s="204">
        <v>7</v>
      </c>
      <c r="G30" s="77">
        <v>2</v>
      </c>
      <c r="H30" s="77">
        <v>1</v>
      </c>
      <c r="I30" s="77">
        <v>3</v>
      </c>
      <c r="J30" s="77">
        <v>1</v>
      </c>
      <c r="K30" s="77"/>
      <c r="L30" s="77"/>
      <c r="M30" s="207"/>
      <c r="N30">
        <f>D19+D21+D23+D25+F19+F21+F23+F25</f>
        <v>140</v>
      </c>
      <c r="O30" t="s">
        <v>392</v>
      </c>
    </row>
    <row r="31" spans="1:13" ht="13.5" thickBot="1">
      <c r="A31" s="110"/>
      <c r="B31" s="108" t="s">
        <v>270</v>
      </c>
      <c r="C31" s="84">
        <v>15</v>
      </c>
      <c r="D31" s="84">
        <v>23</v>
      </c>
      <c r="E31" s="185">
        <v>23</v>
      </c>
      <c r="F31" s="110"/>
      <c r="G31" s="84"/>
      <c r="H31" s="84"/>
      <c r="I31" s="84"/>
      <c r="J31" s="84"/>
      <c r="K31" s="84"/>
      <c r="L31" s="84"/>
      <c r="M31" s="207">
        <f>E31</f>
        <v>23</v>
      </c>
    </row>
    <row r="32" spans="1:13" ht="12.75">
      <c r="A32" s="220">
        <v>11</v>
      </c>
      <c r="B32" s="221" t="s">
        <v>271</v>
      </c>
      <c r="C32" s="222">
        <v>31</v>
      </c>
      <c r="D32" s="222">
        <v>36</v>
      </c>
      <c r="E32" s="223">
        <v>36</v>
      </c>
      <c r="F32" s="201">
        <v>7</v>
      </c>
      <c r="G32" s="202">
        <v>2</v>
      </c>
      <c r="H32" s="202">
        <v>1</v>
      </c>
      <c r="I32" s="202">
        <v>3</v>
      </c>
      <c r="J32" s="202">
        <v>1</v>
      </c>
      <c r="K32" s="202"/>
      <c r="L32" s="203"/>
      <c r="M32" s="210">
        <f>E32+F32</f>
        <v>43</v>
      </c>
    </row>
    <row r="33" spans="1:13" ht="13.5" thickBot="1">
      <c r="A33" s="216"/>
      <c r="B33" s="224" t="s">
        <v>272</v>
      </c>
      <c r="C33" s="217">
        <v>24</v>
      </c>
      <c r="D33" s="217">
        <v>23</v>
      </c>
      <c r="E33" s="225">
        <v>23</v>
      </c>
      <c r="F33" s="204"/>
      <c r="G33" s="77"/>
      <c r="H33" s="77"/>
      <c r="I33" s="77"/>
      <c r="J33" s="77"/>
      <c r="K33" s="77"/>
      <c r="L33" s="205"/>
      <c r="M33" s="219">
        <f>E33</f>
        <v>23</v>
      </c>
    </row>
    <row r="34" spans="1:14" s="90" customFormat="1" ht="13.5" thickBot="1">
      <c r="A34" s="94" t="s">
        <v>182</v>
      </c>
      <c r="B34" s="95"/>
      <c r="C34" s="95">
        <f>SUM(C29:C33)</f>
        <v>126</v>
      </c>
      <c r="D34" s="95">
        <f aca="true" t="shared" si="2" ref="D34:M34">SUM(D29:D33)</f>
        <v>154</v>
      </c>
      <c r="E34" s="95">
        <f>SUM(E29:E33)</f>
        <v>154</v>
      </c>
      <c r="F34" s="186">
        <f t="shared" si="2"/>
        <v>22</v>
      </c>
      <c r="G34" s="186">
        <f t="shared" si="2"/>
        <v>6</v>
      </c>
      <c r="H34" s="186">
        <f t="shared" si="2"/>
        <v>3</v>
      </c>
      <c r="I34" s="186">
        <f t="shared" si="2"/>
        <v>9</v>
      </c>
      <c r="J34" s="186">
        <f t="shared" si="2"/>
        <v>4</v>
      </c>
      <c r="K34" s="186">
        <f t="shared" si="2"/>
        <v>0</v>
      </c>
      <c r="L34" s="186"/>
      <c r="M34" s="214">
        <f t="shared" si="2"/>
        <v>176</v>
      </c>
      <c r="N34" s="90">
        <f>M29+M32</f>
        <v>130</v>
      </c>
    </row>
    <row r="35" spans="1:14" s="90" customFormat="1" ht="13.5" thickBot="1">
      <c r="A35" s="96" t="s">
        <v>37</v>
      </c>
      <c r="B35" s="97"/>
      <c r="C35" s="97">
        <f aca="true" t="shared" si="3" ref="C35:K35">C17+C28+C34</f>
        <v>472</v>
      </c>
      <c r="D35" s="97">
        <f t="shared" si="3"/>
        <v>630</v>
      </c>
      <c r="E35" s="97">
        <f t="shared" si="3"/>
        <v>630</v>
      </c>
      <c r="F35" s="97">
        <f t="shared" si="3"/>
        <v>92</v>
      </c>
      <c r="G35" s="97">
        <f t="shared" si="3"/>
        <v>6</v>
      </c>
      <c r="H35" s="97">
        <f t="shared" si="3"/>
        <v>18</v>
      </c>
      <c r="I35" s="97">
        <f t="shared" si="3"/>
        <v>30</v>
      </c>
      <c r="J35" s="97">
        <f t="shared" si="3"/>
        <v>9</v>
      </c>
      <c r="K35" s="97">
        <f t="shared" si="3"/>
        <v>29</v>
      </c>
      <c r="L35" s="97"/>
      <c r="M35" s="112">
        <f>M17+M28+M34</f>
        <v>722</v>
      </c>
      <c r="N35" s="90">
        <f>M17+N28+N34</f>
        <v>650</v>
      </c>
    </row>
    <row r="36" spans="1:13" ht="12.75">
      <c r="A36" s="304" t="s">
        <v>418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</row>
  </sheetData>
  <mergeCells count="10">
    <mergeCell ref="A36:M36"/>
    <mergeCell ref="D2:I2"/>
    <mergeCell ref="A1:M1"/>
    <mergeCell ref="E3:H3"/>
    <mergeCell ref="F4:G4"/>
    <mergeCell ref="A5:M5"/>
    <mergeCell ref="G7:K7"/>
    <mergeCell ref="L7:M7"/>
    <mergeCell ref="E9:E10"/>
    <mergeCell ref="E18:E1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User</cp:lastModifiedBy>
  <cp:lastPrinted>2012-02-06T12:51:25Z</cp:lastPrinted>
  <dcterms:created xsi:type="dcterms:W3CDTF">2006-07-31T18:04:34Z</dcterms:created>
  <dcterms:modified xsi:type="dcterms:W3CDTF">2012-09-21T05:42:52Z</dcterms:modified>
  <cp:category/>
  <cp:version/>
  <cp:contentType/>
  <cp:contentStatus/>
</cp:coreProperties>
</file>